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636" activeTab="0"/>
  </bookViews>
  <sheets>
    <sheet name="Summary" sheetId="1" r:id="rId1"/>
    <sheet name="LIM331" sheetId="2" r:id="rId2"/>
    <sheet name="LIM332" sheetId="3" r:id="rId3"/>
    <sheet name="LIM333" sheetId="4" r:id="rId4"/>
    <sheet name="LIM334" sheetId="5" r:id="rId5"/>
    <sheet name="LIM335" sheetId="6" r:id="rId6"/>
    <sheet name="DC33" sheetId="7" r:id="rId7"/>
    <sheet name="LIM341" sheetId="8" r:id="rId8"/>
    <sheet name="LIM343" sheetId="9" r:id="rId9"/>
    <sheet name="LIM344" sheetId="10" r:id="rId10"/>
    <sheet name="LIM345" sheetId="11" r:id="rId11"/>
    <sheet name="DC34" sheetId="12" r:id="rId12"/>
    <sheet name="LIM351" sheetId="13" r:id="rId13"/>
    <sheet name="LIM353" sheetId="14" r:id="rId14"/>
    <sheet name="LIM354" sheetId="15" r:id="rId15"/>
    <sheet name="LIM355" sheetId="16" r:id="rId16"/>
    <sheet name="DC35" sheetId="17" r:id="rId17"/>
    <sheet name="LIM361" sheetId="18" r:id="rId18"/>
    <sheet name="LIM362" sheetId="19" r:id="rId19"/>
    <sheet name="LIM366" sheetId="20" r:id="rId20"/>
    <sheet name="LIM367" sheetId="21" r:id="rId21"/>
    <sheet name="LIM368" sheetId="22" r:id="rId22"/>
    <sheet name="DC36" sheetId="23" r:id="rId23"/>
    <sheet name="LIM471" sheetId="24" r:id="rId24"/>
    <sheet name="LIM472" sheetId="25" r:id="rId25"/>
    <sheet name="LIM473" sheetId="26" r:id="rId26"/>
    <sheet name="LIM476" sheetId="27" r:id="rId27"/>
    <sheet name="DC47" sheetId="28" r:id="rId28"/>
  </sheets>
  <definedNames>
    <definedName name="_xlnm.Print_Area" localSheetId="6">'DC33'!$A$1:$AA$54</definedName>
    <definedName name="_xlnm.Print_Area" localSheetId="11">'DC34'!$A$1:$AA$54</definedName>
    <definedName name="_xlnm.Print_Area" localSheetId="16">'DC35'!$A$1:$AA$54</definedName>
    <definedName name="_xlnm.Print_Area" localSheetId="22">'DC36'!$A$1:$AA$54</definedName>
    <definedName name="_xlnm.Print_Area" localSheetId="27">'DC47'!$A$1:$AA$54</definedName>
    <definedName name="_xlnm.Print_Area" localSheetId="1">'LIM331'!$A$1:$AA$54</definedName>
    <definedName name="_xlnm.Print_Area" localSheetId="2">'LIM332'!$A$1:$AA$54</definedName>
    <definedName name="_xlnm.Print_Area" localSheetId="3">'LIM333'!$A$1:$AA$54</definedName>
    <definedName name="_xlnm.Print_Area" localSheetId="4">'LIM334'!$A$1:$AA$54</definedName>
    <definedName name="_xlnm.Print_Area" localSheetId="5">'LIM335'!$A$1:$AA$54</definedName>
    <definedName name="_xlnm.Print_Area" localSheetId="7">'LIM341'!$A$1:$AA$54</definedName>
    <definedName name="_xlnm.Print_Area" localSheetId="8">'LIM343'!$A$1:$AA$54</definedName>
    <definedName name="_xlnm.Print_Area" localSheetId="9">'LIM344'!$A$1:$AA$54</definedName>
    <definedName name="_xlnm.Print_Area" localSheetId="10">'LIM345'!$A$1:$AA$54</definedName>
    <definedName name="_xlnm.Print_Area" localSheetId="12">'LIM351'!$A$1:$AA$54</definedName>
    <definedName name="_xlnm.Print_Area" localSheetId="13">'LIM353'!$A$1:$AA$54</definedName>
    <definedName name="_xlnm.Print_Area" localSheetId="14">'LIM354'!$A$1:$AA$54</definedName>
    <definedName name="_xlnm.Print_Area" localSheetId="15">'LIM355'!$A$1:$AA$54</definedName>
    <definedName name="_xlnm.Print_Area" localSheetId="17">'LIM361'!$A$1:$AA$54</definedName>
    <definedName name="_xlnm.Print_Area" localSheetId="18">'LIM362'!$A$1:$AA$54</definedName>
    <definedName name="_xlnm.Print_Area" localSheetId="19">'LIM366'!$A$1:$AA$54</definedName>
    <definedName name="_xlnm.Print_Area" localSheetId="20">'LIM367'!$A$1:$AA$54</definedName>
    <definedName name="_xlnm.Print_Area" localSheetId="21">'LIM368'!$A$1:$AA$54</definedName>
    <definedName name="_xlnm.Print_Area" localSheetId="23">'LIM471'!$A$1:$AA$54</definedName>
    <definedName name="_xlnm.Print_Area" localSheetId="24">'LIM472'!$A$1:$AA$54</definedName>
    <definedName name="_xlnm.Print_Area" localSheetId="25">'LIM473'!$A$1:$AA$54</definedName>
    <definedName name="_xlnm.Print_Area" localSheetId="26">'LIM476'!$A$1:$AA$54</definedName>
    <definedName name="_xlnm.Print_Area" localSheetId="0">'Summary'!$A$1:$AA$54</definedName>
  </definedNames>
  <calcPr fullCalcOnLoad="1"/>
</workbook>
</file>

<file path=xl/sharedStrings.xml><?xml version="1.0" encoding="utf-8"?>
<sst xmlns="http://schemas.openxmlformats.org/spreadsheetml/2006/main" count="2128" uniqueCount="100">
  <si>
    <t>Limpopo: Greater Giyani(LIM331) - Table C6 Quarterly Budget Statement - Financial Position ( All ) for 4th Quarter ended 30 June 2020 (Figures Finalised as at 2020/07/30)</t>
  </si>
  <si>
    <t>Description</t>
  </si>
  <si>
    <t>2018/19</t>
  </si>
  <si>
    <t>2019/20</t>
  </si>
  <si>
    <t>Budget year 2019/20</t>
  </si>
  <si>
    <t>R thousands</t>
  </si>
  <si>
    <t>1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</si>
  <si>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</si>
  <si>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</si>
  <si>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</si>
  <si>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</si>
  <si>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</si>
  <si>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</si>
  <si>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</si>
  <si>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</si>
  <si>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</si>
  <si>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</si>
  <si>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</si>
  <si>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</si>
  <si>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</si>
  <si>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</si>
  <si>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</si>
  <si>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</si>
  <si>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</si>
  <si>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</si>
  <si>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</si>
  <si>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</si>
  <si>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</si>
  <si>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</si>
  <si>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</si>
  <si>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</si>
  <si>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ASSETS</t>
  </si>
  <si>
    <t>Current assets</t>
  </si>
  <si>
    <t>Cash</t>
  </si>
  <si>
    <t>Call deposits and investments</t>
  </si>
  <si>
    <t>Consumer debtors</t>
  </si>
  <si>
    <t>Other debtors</t>
  </si>
  <si>
    <t>Current portion of long-term receivables</t>
  </si>
  <si>
    <t>Inventory</t>
  </si>
  <si>
    <t>Total current assets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</si>
  <si>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</si>
  <si>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</si>
  <si>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</si>
  <si>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</si>
  <si>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</si>
  <si>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</si>
  <si>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Biological</t>
  </si>
  <si>
    <t>Intangible</t>
  </si>
  <si>
    <t>Other non-current assets</t>
  </si>
  <si>
    <t>Total non current assets</t>
  </si>
  <si>
    <t>TOTAL ASSETS</t>
  </si>
  <si>
    <t>LIABILITIES</t>
  </si>
  <si>
    <t>Current liabilities</t>
  </si>
  <si>
    <t>Bank overdraft</t>
  </si>
  <si>
    <t>Borrowing</t>
  </si>
  <si>
    <t>Consumer deposits</t>
  </si>
  <si>
    <t>Trade and other payables</t>
  </si>
  <si>
    <t>Provisions</t>
  </si>
  <si>
    <t>Total current liabilities</t>
  </si>
  <si>
    <t>Non current liabilities</t>
  </si>
  <si>
    <t>Financial liabilities</t>
  </si>
  <si>
    <t>Total non current liabilities</t>
  </si>
  <si>
    <t>TOTAL LIABILITIES</t>
  </si>
  <si>
    <t>NET ASSETS</t>
  </si>
  <si>
    <t>2</t>
  </si>
  <si>
    <t>COMMUNITY WEALTH/EQUITY</t>
  </si>
  <si>
    <t>Accumulated Surplus/(Deficit)</t>
  </si>
  <si>
    <t>Reserves</t>
  </si>
  <si>
    <t>TOTAL COMMUNITY WEALTH/EQUITY</t>
  </si>
  <si>
    <t>Limpopo: Greater Letaba(LIM332) - Table C6 Quarterly Budget Statement - Financial Position ( All ) for 4th Quarter ended 30 June 2020 (Figures Finalised as at 2020/07/30)</t>
  </si>
  <si>
    <t>Limpopo: Greater Tzaneen(LIM333) - Table C6 Quarterly Budget Statement - Financial Position ( All ) for 4th Quarter ended 30 June 2020 (Figures Finalised as at 2020/07/30)</t>
  </si>
  <si>
    <t>Limpopo: Ba-Phalaborwa(LIM334) - Table C6 Quarterly Budget Statement - Financial Position ( All ) for 4th Quarter ended 30 June 2020 (Figures Finalised as at 2020/07/30)</t>
  </si>
  <si>
    <t>Limpopo: Maruleng(LIM335) - Table C6 Quarterly Budget Statement - Financial Position ( All ) for 4th Quarter ended 30 June 2020 (Figures Finalised as at 2020/07/30)</t>
  </si>
  <si>
    <t>Limpopo: Mopani(DC33) - Table C6 Quarterly Budget Statement - Financial Position ( All ) for 4th Quarter ended 30 June 2020 (Figures Finalised as at 2020/07/30)</t>
  </si>
  <si>
    <t>Limpopo: Musina(LIM341) - Table C6 Quarterly Budget Statement - Financial Position ( All ) for 4th Quarter ended 30 June 2020 (Figures Finalised as at 2020/07/30)</t>
  </si>
  <si>
    <t>Limpopo: Thulamela(LIM343) - Table C6 Quarterly Budget Statement - Financial Position ( All ) for 4th Quarter ended 30 June 2020 (Figures Finalised as at 2020/07/30)</t>
  </si>
  <si>
    <t>Limpopo: Makhado(LIM344) - Table C6 Quarterly Budget Statement - Financial Position ( All ) for 4th Quarter ended 30 June 2020 (Figures Finalised as at 2020/07/30)</t>
  </si>
  <si>
    <t>Limpopo: Collins Chabane(LIM345) - Table C6 Quarterly Budget Statement - Financial Position ( All ) for 4th Quarter ended 30 June 2020 (Figures Finalised as at 2020/07/30)</t>
  </si>
  <si>
    <t>Limpopo: Vhembe(DC34) - Table C6 Quarterly Budget Statement - Financial Position ( All ) for 4th Quarter ended 30 June 2020 (Figures Finalised as at 2020/07/30)</t>
  </si>
  <si>
    <t>Limpopo: Blouberg(LIM351) - Table C6 Quarterly Budget Statement - Financial Position ( All ) for 4th Quarter ended 30 June 2020 (Figures Finalised as at 2020/07/30)</t>
  </si>
  <si>
    <t>Limpopo: Molemole(LIM353) - Table C6 Quarterly Budget Statement - Financial Position ( All ) for 4th Quarter ended 30 June 2020 (Figures Finalised as at 2020/07/30)</t>
  </si>
  <si>
    <t>Limpopo: Polokwane(LIM354) - Table C6 Quarterly Budget Statement - Financial Position ( All ) for 4th Quarter ended 30 June 2020 (Figures Finalised as at 2020/07/30)</t>
  </si>
  <si>
    <t>Limpopo: Lepelle-Nkumpi(LIM355) - Table C6 Quarterly Budget Statement - Financial Position ( All ) for 4th Quarter ended 30 June 2020 (Figures Finalised as at 2020/07/30)</t>
  </si>
  <si>
    <t>Limpopo: Capricorn(DC35) - Table C6 Quarterly Budget Statement - Financial Position ( All ) for 4th Quarter ended 30 June 2020 (Figures Finalised as at 2020/07/30)</t>
  </si>
  <si>
    <t>Limpopo: Thabazimbi(LIM361) - Table C6 Quarterly Budget Statement - Financial Position ( All ) for 4th Quarter ended 30 June 2020 (Figures Finalised as at 2020/07/30)</t>
  </si>
  <si>
    <t>Limpopo: Lephalale(LIM362) - Table C6 Quarterly Budget Statement - Financial Position ( All ) for 4th Quarter ended 30 June 2020 (Figures Finalised as at 2020/07/30)</t>
  </si>
  <si>
    <t>Limpopo: Bela Bela(LIM366) - Table C6 Quarterly Budget Statement - Financial Position ( All ) for 4th Quarter ended 30 June 2020 (Figures Finalised as at 2020/07/30)</t>
  </si>
  <si>
    <t>Limpopo: Mogalakwena(LIM367) - Table C6 Quarterly Budget Statement - Financial Position ( All ) for 4th Quarter ended 30 June 2020 (Figures Finalised as at 2020/07/30)</t>
  </si>
  <si>
    <t>Limpopo: Modimolle-Mookgopong(LIM368) - Table C6 Quarterly Budget Statement - Financial Position ( All ) for 4th Quarter ended 30 June 2020 (Figures Finalised as at 2020/07/30)</t>
  </si>
  <si>
    <t>Limpopo: Waterberg(DC36) - Table C6 Quarterly Budget Statement - Financial Position ( All ) for 4th Quarter ended 30 June 2020 (Figures Finalised as at 2020/07/30)</t>
  </si>
  <si>
    <t>Limpopo: Ephraim Mogale(LIM471) - Table C6 Quarterly Budget Statement - Financial Position ( All ) for 4th Quarter ended 30 June 2020 (Figures Finalised as at 2020/07/30)</t>
  </si>
  <si>
    <t>Limpopo: Elias Motsoaledi(LIM472) - Table C6 Quarterly Budget Statement - Financial Position ( All ) for 4th Quarter ended 30 June 2020 (Figures Finalised as at 2020/07/30)</t>
  </si>
  <si>
    <t>Limpopo: Makhuduthamaga(LIM473) - Table C6 Quarterly Budget Statement - Financial Position ( All ) for 4th Quarter ended 30 June 2020 (Figures Finalised as at 2020/07/30)</t>
  </si>
  <si>
    <t>Limpopo: Tubatse Fetakgomo(LIM476) - Table C6 Quarterly Budget Statement - Financial Position ( All ) for 4th Quarter ended 30 June 2020 (Figures Finalised as at 2020/07/30)</t>
  </si>
  <si>
    <t>Limpopo: Sekhukhune(DC47) - Table C6 Quarterly Budget Statement - Financial Position ( All ) for 4th Quarter ended 30 June 2020 (Figures Finalised as at 2020/07/30)</t>
  </si>
  <si>
    <t>Summary - Table C6 Quarterly Budget Statement - Financial Position ( All ) for 4th Quarter ended 30 June 2020 (Figures Finalised as at 2020/07/30)</t>
  </si>
  <si>
    <t>References</t>
  </si>
  <si>
    <t>1. Material variances to be explained in Table SC1</t>
  </si>
  <si>
    <t>2. Net assets must balance with Total Community Wealth/Equity</t>
  </si>
  <si>
    <t>Ref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</si>
</sst>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#_);\(#,###\);"/>
    <numFmt numFmtId="177" formatCode="#,###.00_);\(#,###.00\);"/>
    <numFmt numFmtId="178" formatCode="_(* #,##0,_);_(* \(#,##0,\);_(* &quot;–&quot;?_);_(@_)"/>
    <numFmt numFmtId="179" formatCode="_ * #,##0.00_ ;_ * \(#,##0.00\)_ ;_ * &quot;-&quot;??_ ;_ @_ "/>
    <numFmt numFmtId="180" formatCode="#,###,;\(#,###,\)"/>
    <numFmt numFmtId="181" formatCode="_(* #,##0,_);_(* \(#,##0,\);_(* &quot;- &quot;?_);_(@_)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 Narrow"/>
      <family val="2"/>
    </font>
    <font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7" fillId="32" borderId="7" applyNumberFormat="0" applyFont="0" applyAlignment="0" applyProtection="0"/>
    <xf numFmtId="0" fontId="42" fillId="27" borderId="8" applyNumberFormat="0" applyAlignment="0" applyProtection="0"/>
    <xf numFmtId="9" fontId="27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left" vertical="center"/>
      <protection/>
    </xf>
    <xf numFmtId="0" fontId="2" fillId="0" borderId="14" xfId="0" applyFont="1" applyFill="1" applyBorder="1" applyAlignment="1" applyProtection="1">
      <alignment vertical="center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 horizontal="center"/>
      <protection/>
    </xf>
    <xf numFmtId="181" fontId="2" fillId="0" borderId="20" xfId="0" applyNumberFormat="1" applyFont="1" applyFill="1" applyBorder="1" applyAlignment="1" applyProtection="1">
      <alignment horizontal="center"/>
      <protection/>
    </xf>
    <xf numFmtId="181" fontId="2" fillId="0" borderId="21" xfId="0" applyNumberFormat="1" applyFont="1" applyFill="1" applyBorder="1" applyAlignment="1" applyProtection="1">
      <alignment horizontal="center"/>
      <protection/>
    </xf>
    <xf numFmtId="181" fontId="2" fillId="0" borderId="10" xfId="0" applyNumberFormat="1" applyFont="1" applyFill="1" applyBorder="1" applyAlignment="1" applyProtection="1">
      <alignment horizontal="center"/>
      <protection/>
    </xf>
    <xf numFmtId="179" fontId="2" fillId="0" borderId="10" xfId="0" applyNumberFormat="1" applyFont="1" applyFill="1" applyBorder="1" applyAlignment="1" applyProtection="1">
      <alignment horizontal="center"/>
      <protection/>
    </xf>
    <xf numFmtId="181" fontId="2" fillId="0" borderId="22" xfId="0" applyNumberFormat="1" applyFont="1" applyFill="1" applyBorder="1" applyAlignment="1" applyProtection="1">
      <alignment horizontal="center"/>
      <protection/>
    </xf>
    <xf numFmtId="0" fontId="3" fillId="0" borderId="23" xfId="0" applyFont="1" applyFill="1" applyBorder="1" applyAlignment="1" applyProtection="1">
      <alignment horizontal="center"/>
      <protection/>
    </xf>
    <xf numFmtId="181" fontId="3" fillId="0" borderId="24" xfId="0" applyNumberFormat="1" applyFont="1" applyFill="1" applyBorder="1" applyAlignment="1" applyProtection="1">
      <alignment/>
      <protection/>
    </xf>
    <xf numFmtId="181" fontId="3" fillId="0" borderId="25" xfId="0" applyNumberFormat="1" applyFont="1" applyFill="1" applyBorder="1" applyAlignment="1" applyProtection="1">
      <alignment/>
      <protection/>
    </xf>
    <xf numFmtId="181" fontId="3" fillId="0" borderId="23" xfId="0" applyNumberFormat="1" applyFont="1" applyFill="1" applyBorder="1" applyAlignment="1" applyProtection="1">
      <alignment/>
      <protection/>
    </xf>
    <xf numFmtId="179" fontId="3" fillId="0" borderId="23" xfId="0" applyNumberFormat="1" applyFont="1" applyFill="1" applyBorder="1" applyAlignment="1" applyProtection="1">
      <alignment/>
      <protection/>
    </xf>
    <xf numFmtId="181" fontId="3" fillId="0" borderId="26" xfId="0" applyNumberFormat="1" applyFont="1" applyFill="1" applyBorder="1" applyAlignment="1" applyProtection="1">
      <alignment/>
      <protection/>
    </xf>
    <xf numFmtId="0" fontId="3" fillId="0" borderId="19" xfId="0" applyFont="1" applyFill="1" applyBorder="1" applyAlignment="1" applyProtection="1">
      <alignment horizontal="left" indent="1"/>
      <protection/>
    </xf>
    <xf numFmtId="181" fontId="3" fillId="0" borderId="23" xfId="42" applyNumberFormat="1" applyFont="1" applyFill="1" applyBorder="1" applyAlignment="1" applyProtection="1">
      <alignment/>
      <protection/>
    </xf>
    <xf numFmtId="179" fontId="3" fillId="0" borderId="23" xfId="42" applyNumberFormat="1" applyFont="1" applyFill="1" applyBorder="1" applyAlignment="1" applyProtection="1">
      <alignment/>
      <protection/>
    </xf>
    <xf numFmtId="181" fontId="3" fillId="0" borderId="26" xfId="42" applyNumberFormat="1" applyFont="1" applyFill="1" applyBorder="1" applyAlignment="1" applyProtection="1">
      <alignment/>
      <protection/>
    </xf>
    <xf numFmtId="0" fontId="2" fillId="0" borderId="27" xfId="0" applyFont="1" applyFill="1" applyBorder="1" applyAlignment="1" applyProtection="1">
      <alignment/>
      <protection/>
    </xf>
    <xf numFmtId="0" fontId="3" fillId="0" borderId="28" xfId="0" applyFont="1" applyFill="1" applyBorder="1" applyAlignment="1" applyProtection="1">
      <alignment horizontal="center"/>
      <protection/>
    </xf>
    <xf numFmtId="181" fontId="2" fillId="0" borderId="29" xfId="0" applyNumberFormat="1" applyFont="1" applyFill="1" applyBorder="1" applyAlignment="1" applyProtection="1">
      <alignment/>
      <protection/>
    </xf>
    <xf numFmtId="181" fontId="2" fillId="0" borderId="30" xfId="0" applyNumberFormat="1" applyFont="1" applyFill="1" applyBorder="1" applyAlignment="1" applyProtection="1">
      <alignment/>
      <protection/>
    </xf>
    <xf numFmtId="181" fontId="2" fillId="0" borderId="28" xfId="0" applyNumberFormat="1" applyFont="1" applyFill="1" applyBorder="1" applyAlignment="1" applyProtection="1">
      <alignment/>
      <protection/>
    </xf>
    <xf numFmtId="179" fontId="2" fillId="0" borderId="28" xfId="0" applyNumberFormat="1" applyFont="1" applyFill="1" applyBorder="1" applyAlignment="1" applyProtection="1">
      <alignment/>
      <protection/>
    </xf>
    <xf numFmtId="181" fontId="2" fillId="0" borderId="31" xfId="0" applyNumberFormat="1" applyFont="1" applyFill="1" applyBorder="1" applyAlignment="1" applyProtection="1">
      <alignment/>
      <protection/>
    </xf>
    <xf numFmtId="0" fontId="3" fillId="0" borderId="19" xfId="0" applyFont="1" applyFill="1" applyBorder="1" applyAlignment="1" applyProtection="1">
      <alignment/>
      <protection/>
    </xf>
    <xf numFmtId="0" fontId="3" fillId="0" borderId="32" xfId="0" applyFont="1" applyFill="1" applyBorder="1" applyAlignment="1" applyProtection="1">
      <alignment horizontal="center"/>
      <protection/>
    </xf>
    <xf numFmtId="181" fontId="2" fillId="0" borderId="33" xfId="0" applyNumberFormat="1" applyFont="1" applyFill="1" applyBorder="1" applyAlignment="1" applyProtection="1">
      <alignment/>
      <protection/>
    </xf>
    <xf numFmtId="181" fontId="2" fillId="0" borderId="34" xfId="0" applyNumberFormat="1" applyFont="1" applyFill="1" applyBorder="1" applyAlignment="1" applyProtection="1">
      <alignment/>
      <protection/>
    </xf>
    <xf numFmtId="179" fontId="2" fillId="0" borderId="34" xfId="0" applyNumberFormat="1" applyFont="1" applyFill="1" applyBorder="1" applyAlignment="1" applyProtection="1">
      <alignment/>
      <protection/>
    </xf>
    <xf numFmtId="181" fontId="2" fillId="0" borderId="35" xfId="0" applyNumberFormat="1" applyFont="1" applyFill="1" applyBorder="1" applyAlignment="1" applyProtection="1">
      <alignment/>
      <protection/>
    </xf>
    <xf numFmtId="0" fontId="4" fillId="0" borderId="23" xfId="0" applyFont="1" applyFill="1" applyBorder="1" applyAlignment="1" applyProtection="1">
      <alignment horizontal="center"/>
      <protection/>
    </xf>
    <xf numFmtId="0" fontId="2" fillId="0" borderId="13" xfId="0" applyFont="1" applyFill="1" applyBorder="1" applyAlignment="1" applyProtection="1">
      <alignment/>
      <protection/>
    </xf>
    <xf numFmtId="0" fontId="3" fillId="0" borderId="14" xfId="0" applyFont="1" applyFill="1" applyBorder="1" applyAlignment="1" applyProtection="1">
      <alignment horizontal="center"/>
      <protection/>
    </xf>
    <xf numFmtId="181" fontId="2" fillId="0" borderId="15" xfId="0" applyNumberFormat="1" applyFont="1" applyFill="1" applyBorder="1" applyAlignment="1" applyProtection="1">
      <alignment/>
      <protection/>
    </xf>
    <xf numFmtId="181" fontId="2" fillId="0" borderId="36" xfId="0" applyNumberFormat="1" applyFont="1" applyFill="1" applyBorder="1" applyAlignment="1" applyProtection="1">
      <alignment/>
      <protection/>
    </xf>
    <xf numFmtId="181" fontId="2" fillId="0" borderId="14" xfId="0" applyNumberFormat="1" applyFont="1" applyFill="1" applyBorder="1" applyAlignment="1" applyProtection="1">
      <alignment/>
      <protection/>
    </xf>
    <xf numFmtId="179" fontId="2" fillId="0" borderId="14" xfId="0" applyNumberFormat="1" applyFont="1" applyFill="1" applyBorder="1" applyAlignment="1" applyProtection="1">
      <alignment/>
      <protection/>
    </xf>
    <xf numFmtId="181" fontId="2" fillId="0" borderId="37" xfId="0" applyNumberFormat="1" applyFont="1" applyFill="1" applyBorder="1" applyAlignment="1" applyProtection="1">
      <alignment/>
      <protection/>
    </xf>
    <xf numFmtId="178" fontId="3" fillId="0" borderId="23" xfId="0" applyNumberFormat="1" applyFont="1" applyFill="1" applyBorder="1" applyAlignment="1" applyProtection="1">
      <alignment/>
      <protection/>
    </xf>
    <xf numFmtId="0" fontId="2" fillId="0" borderId="38" xfId="0" applyFont="1" applyFill="1" applyBorder="1" applyAlignment="1" applyProtection="1">
      <alignment/>
      <protection/>
    </xf>
    <xf numFmtId="0" fontId="3" fillId="0" borderId="17" xfId="0" applyFont="1" applyFill="1" applyBorder="1" applyAlignment="1" applyProtection="1">
      <alignment horizontal="center"/>
      <protection/>
    </xf>
    <xf numFmtId="181" fontId="2" fillId="0" borderId="18" xfId="0" applyNumberFormat="1" applyFont="1" applyFill="1" applyBorder="1" applyAlignment="1" applyProtection="1">
      <alignment/>
      <protection/>
    </xf>
    <xf numFmtId="181" fontId="2" fillId="0" borderId="39" xfId="0" applyNumberFormat="1" applyFont="1" applyFill="1" applyBorder="1" applyAlignment="1" applyProtection="1">
      <alignment/>
      <protection/>
    </xf>
    <xf numFmtId="181" fontId="2" fillId="0" borderId="17" xfId="0" applyNumberFormat="1" applyFont="1" applyFill="1" applyBorder="1" applyAlignment="1" applyProtection="1">
      <alignment/>
      <protection/>
    </xf>
    <xf numFmtId="178" fontId="2" fillId="0" borderId="17" xfId="0" applyNumberFormat="1" applyFont="1" applyFill="1" applyBorder="1" applyAlignment="1" applyProtection="1">
      <alignment/>
      <protection/>
    </xf>
    <xf numFmtId="181" fontId="2" fillId="0" borderId="40" xfId="0" applyNumberFormat="1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/>
      <protection/>
    </xf>
    <xf numFmtId="178" fontId="2" fillId="0" borderId="0" xfId="0" applyNumberFormat="1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180" fontId="7" fillId="0" borderId="0" xfId="0" applyNumberFormat="1" applyFont="1" applyBorder="1" applyAlignment="1" applyProtection="1">
      <alignment/>
      <protection/>
    </xf>
    <xf numFmtId="0" fontId="2" fillId="0" borderId="41" xfId="0" applyFont="1" applyFill="1" applyBorder="1" applyAlignment="1" applyProtection="1">
      <alignment horizontal="center" vertical="center" wrapText="1"/>
      <protection/>
    </xf>
    <xf numFmtId="0" fontId="0" fillId="0" borderId="42" xfId="0" applyBorder="1" applyAlignment="1" applyProtection="1">
      <alignment horizontal="center" vertical="center"/>
      <protection/>
    </xf>
    <xf numFmtId="0" fontId="0" fillId="0" borderId="43" xfId="0" applyBorder="1" applyAlignment="1" applyProtection="1">
      <alignment horizontal="center" vertical="center"/>
      <protection/>
    </xf>
    <xf numFmtId="0" fontId="26" fillId="0" borderId="44" xfId="0" applyFont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7" t="s">
        <v>95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99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963799003</v>
      </c>
      <c r="D6" s="18">
        <v>192832927</v>
      </c>
      <c r="E6" s="19">
        <v>-2952235289</v>
      </c>
      <c r="F6" s="20">
        <v>1292117830</v>
      </c>
      <c r="G6" s="20">
        <v>-2568640660</v>
      </c>
      <c r="H6" s="20">
        <v>-678227630</v>
      </c>
      <c r="I6" s="20">
        <v>-275586316</v>
      </c>
      <c r="J6" s="20">
        <v>-3522454606</v>
      </c>
      <c r="K6" s="20">
        <v>-315527649</v>
      </c>
      <c r="L6" s="20">
        <v>-315155599</v>
      </c>
      <c r="M6" s="20">
        <v>1065660779</v>
      </c>
      <c r="N6" s="20">
        <v>434977531</v>
      </c>
      <c r="O6" s="20">
        <v>-679116682</v>
      </c>
      <c r="P6" s="20">
        <v>175833410</v>
      </c>
      <c r="Q6" s="20">
        <v>1332224190</v>
      </c>
      <c r="R6" s="20">
        <v>828940918</v>
      </c>
      <c r="S6" s="20">
        <v>-1137117536</v>
      </c>
      <c r="T6" s="20">
        <v>-336492541</v>
      </c>
      <c r="U6" s="20">
        <v>307192555</v>
      </c>
      <c r="V6" s="20">
        <v>-1166417522</v>
      </c>
      <c r="W6" s="20">
        <v>-3424953679</v>
      </c>
      <c r="X6" s="20">
        <v>1292117830</v>
      </c>
      <c r="Y6" s="20">
        <v>-4717071509</v>
      </c>
      <c r="Z6" s="21">
        <v>-365.07</v>
      </c>
      <c r="AA6" s="22">
        <v>1292117830</v>
      </c>
    </row>
    <row r="7" spans="1:27" ht="12.75">
      <c r="A7" s="23" t="s">
        <v>34</v>
      </c>
      <c r="B7" s="17"/>
      <c r="C7" s="18">
        <v>559471363</v>
      </c>
      <c r="D7" s="18">
        <v>22140564</v>
      </c>
      <c r="E7" s="19">
        <v>610941265</v>
      </c>
      <c r="F7" s="20">
        <v>501026772</v>
      </c>
      <c r="G7" s="20">
        <v>1064935082</v>
      </c>
      <c r="H7" s="20">
        <v>535985822</v>
      </c>
      <c r="I7" s="20">
        <v>-120923730</v>
      </c>
      <c r="J7" s="20">
        <v>1479997174</v>
      </c>
      <c r="K7" s="20">
        <v>-207147916</v>
      </c>
      <c r="L7" s="20">
        <v>199287550</v>
      </c>
      <c r="M7" s="20">
        <v>-63065666</v>
      </c>
      <c r="N7" s="20">
        <v>-70926032</v>
      </c>
      <c r="O7" s="20">
        <v>128636417</v>
      </c>
      <c r="P7" s="20">
        <v>-300349726</v>
      </c>
      <c r="Q7" s="20">
        <v>247704003</v>
      </c>
      <c r="R7" s="20">
        <v>75990694</v>
      </c>
      <c r="S7" s="20">
        <v>373517592</v>
      </c>
      <c r="T7" s="20">
        <v>163436286</v>
      </c>
      <c r="U7" s="20">
        <v>-487839924</v>
      </c>
      <c r="V7" s="20">
        <v>49113954</v>
      </c>
      <c r="W7" s="20">
        <v>1534175790</v>
      </c>
      <c r="X7" s="20">
        <v>501026772</v>
      </c>
      <c r="Y7" s="20">
        <v>1033149018</v>
      </c>
      <c r="Z7" s="21">
        <v>206.21</v>
      </c>
      <c r="AA7" s="22">
        <v>501026772</v>
      </c>
    </row>
    <row r="8" spans="1:27" ht="12.75">
      <c r="A8" s="23" t="s">
        <v>35</v>
      </c>
      <c r="B8" s="17"/>
      <c r="C8" s="18">
        <v>2441111531</v>
      </c>
      <c r="D8" s="18">
        <v>55603155</v>
      </c>
      <c r="E8" s="19">
        <v>4677906634</v>
      </c>
      <c r="F8" s="20">
        <v>4241869292</v>
      </c>
      <c r="G8" s="20">
        <v>3497202797</v>
      </c>
      <c r="H8" s="20">
        <v>-112292294</v>
      </c>
      <c r="I8" s="20">
        <v>171451036</v>
      </c>
      <c r="J8" s="20">
        <v>3556361539</v>
      </c>
      <c r="K8" s="20">
        <v>125844029</v>
      </c>
      <c r="L8" s="20">
        <v>216224858</v>
      </c>
      <c r="M8" s="20">
        <v>212382011</v>
      </c>
      <c r="N8" s="20">
        <v>554450898</v>
      </c>
      <c r="O8" s="20">
        <v>55159006</v>
      </c>
      <c r="P8" s="20">
        <v>884108210</v>
      </c>
      <c r="Q8" s="20">
        <v>-445722742</v>
      </c>
      <c r="R8" s="20">
        <v>493544474</v>
      </c>
      <c r="S8" s="20">
        <v>237066157</v>
      </c>
      <c r="T8" s="20">
        <v>232909544</v>
      </c>
      <c r="U8" s="20">
        <v>-38319000</v>
      </c>
      <c r="V8" s="20">
        <v>431656701</v>
      </c>
      <c r="W8" s="20">
        <v>5036013612</v>
      </c>
      <c r="X8" s="20">
        <v>4241869292</v>
      </c>
      <c r="Y8" s="20">
        <v>794144320</v>
      </c>
      <c r="Z8" s="21">
        <v>18.72</v>
      </c>
      <c r="AA8" s="22">
        <v>4241869292</v>
      </c>
    </row>
    <row r="9" spans="1:27" ht="12.75">
      <c r="A9" s="23" t="s">
        <v>36</v>
      </c>
      <c r="B9" s="17"/>
      <c r="C9" s="18">
        <v>1240264714</v>
      </c>
      <c r="D9" s="18">
        <v>-81557772</v>
      </c>
      <c r="E9" s="19">
        <v>802874562</v>
      </c>
      <c r="F9" s="20">
        <v>1755329143</v>
      </c>
      <c r="G9" s="20">
        <v>1303347480</v>
      </c>
      <c r="H9" s="20">
        <v>-187626775</v>
      </c>
      <c r="I9" s="20">
        <v>168360639</v>
      </c>
      <c r="J9" s="20">
        <v>1284081344</v>
      </c>
      <c r="K9" s="20">
        <v>50086945</v>
      </c>
      <c r="L9" s="20">
        <v>98002784</v>
      </c>
      <c r="M9" s="20">
        <v>83146248</v>
      </c>
      <c r="N9" s="20">
        <v>231235977</v>
      </c>
      <c r="O9" s="20">
        <v>53886621</v>
      </c>
      <c r="P9" s="20">
        <v>-77505136</v>
      </c>
      <c r="Q9" s="20">
        <v>121112761</v>
      </c>
      <c r="R9" s="20">
        <v>97494246</v>
      </c>
      <c r="S9" s="20">
        <v>67254768</v>
      </c>
      <c r="T9" s="20">
        <v>37033770</v>
      </c>
      <c r="U9" s="20">
        <v>-149895204</v>
      </c>
      <c r="V9" s="20">
        <v>-45606666</v>
      </c>
      <c r="W9" s="20">
        <v>1567204901</v>
      </c>
      <c r="X9" s="20">
        <v>1755329143</v>
      </c>
      <c r="Y9" s="20">
        <v>-188124242</v>
      </c>
      <c r="Z9" s="21">
        <v>-10.72</v>
      </c>
      <c r="AA9" s="22">
        <v>1755329143</v>
      </c>
    </row>
    <row r="10" spans="1:27" ht="12.75">
      <c r="A10" s="23" t="s">
        <v>37</v>
      </c>
      <c r="B10" s="17"/>
      <c r="C10" s="18">
        <v>1562165</v>
      </c>
      <c r="D10" s="18"/>
      <c r="E10" s="19">
        <v>31222451</v>
      </c>
      <c r="F10" s="20">
        <v>32094814</v>
      </c>
      <c r="G10" s="24">
        <v>13468464</v>
      </c>
      <c r="H10" s="24">
        <v>-11958261</v>
      </c>
      <c r="I10" s="24"/>
      <c r="J10" s="20">
        <v>1510203</v>
      </c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>
        <v>1510203</v>
      </c>
      <c r="X10" s="20">
        <v>32094814</v>
      </c>
      <c r="Y10" s="24">
        <v>-30584611</v>
      </c>
      <c r="Z10" s="25">
        <v>-95.29</v>
      </c>
      <c r="AA10" s="26">
        <v>32094814</v>
      </c>
    </row>
    <row r="11" spans="1:27" ht="12.75">
      <c r="A11" s="23" t="s">
        <v>38</v>
      </c>
      <c r="B11" s="17"/>
      <c r="C11" s="18">
        <v>1139333137</v>
      </c>
      <c r="D11" s="18">
        <v>127007864</v>
      </c>
      <c r="E11" s="19">
        <v>824627232</v>
      </c>
      <c r="F11" s="20">
        <v>1366074396</v>
      </c>
      <c r="G11" s="20">
        <v>570129209</v>
      </c>
      <c r="H11" s="20">
        <v>420488780</v>
      </c>
      <c r="I11" s="20">
        <v>21590226</v>
      </c>
      <c r="J11" s="20">
        <v>1012208215</v>
      </c>
      <c r="K11" s="20">
        <v>30799903</v>
      </c>
      <c r="L11" s="20">
        <v>30854593</v>
      </c>
      <c r="M11" s="20">
        <v>16509154</v>
      </c>
      <c r="N11" s="20">
        <v>78163650</v>
      </c>
      <c r="O11" s="20">
        <v>-15906319</v>
      </c>
      <c r="P11" s="20">
        <v>-5845496</v>
      </c>
      <c r="Q11" s="20">
        <v>-1267168</v>
      </c>
      <c r="R11" s="20">
        <v>-23018983</v>
      </c>
      <c r="S11" s="20">
        <v>7203427</v>
      </c>
      <c r="T11" s="20">
        <v>4146336</v>
      </c>
      <c r="U11" s="20">
        <v>-75661435</v>
      </c>
      <c r="V11" s="20">
        <v>-64311672</v>
      </c>
      <c r="W11" s="20">
        <v>1003041210</v>
      </c>
      <c r="X11" s="20">
        <v>1366074396</v>
      </c>
      <c r="Y11" s="20">
        <v>-363033186</v>
      </c>
      <c r="Z11" s="21">
        <v>-26.57</v>
      </c>
      <c r="AA11" s="22">
        <v>1366074396</v>
      </c>
    </row>
    <row r="12" spans="1:27" ht="12.75">
      <c r="A12" s="27" t="s">
        <v>39</v>
      </c>
      <c r="B12" s="28"/>
      <c r="C12" s="29">
        <f aca="true" t="shared" si="0" ref="C12:Y12">SUM(C6:C11)</f>
        <v>6345541913</v>
      </c>
      <c r="D12" s="29">
        <f>SUM(D6:D11)</f>
        <v>316026738</v>
      </c>
      <c r="E12" s="30">
        <f t="shared" si="0"/>
        <v>3995336855</v>
      </c>
      <c r="F12" s="31">
        <f t="shared" si="0"/>
        <v>9188512247</v>
      </c>
      <c r="G12" s="31">
        <f t="shared" si="0"/>
        <v>3880442372</v>
      </c>
      <c r="H12" s="31">
        <f t="shared" si="0"/>
        <v>-33630358</v>
      </c>
      <c r="I12" s="31">
        <f t="shared" si="0"/>
        <v>-35108145</v>
      </c>
      <c r="J12" s="31">
        <f t="shared" si="0"/>
        <v>3811703869</v>
      </c>
      <c r="K12" s="31">
        <f t="shared" si="0"/>
        <v>-315944688</v>
      </c>
      <c r="L12" s="31">
        <f t="shared" si="0"/>
        <v>229214186</v>
      </c>
      <c r="M12" s="31">
        <f t="shared" si="0"/>
        <v>1314632526</v>
      </c>
      <c r="N12" s="31">
        <f t="shared" si="0"/>
        <v>1227902024</v>
      </c>
      <c r="O12" s="31">
        <f t="shared" si="0"/>
        <v>-457340957</v>
      </c>
      <c r="P12" s="31">
        <f t="shared" si="0"/>
        <v>676241262</v>
      </c>
      <c r="Q12" s="31">
        <f t="shared" si="0"/>
        <v>1254051044</v>
      </c>
      <c r="R12" s="31">
        <f t="shared" si="0"/>
        <v>1472951349</v>
      </c>
      <c r="S12" s="31">
        <f t="shared" si="0"/>
        <v>-452075592</v>
      </c>
      <c r="T12" s="31">
        <f t="shared" si="0"/>
        <v>101033395</v>
      </c>
      <c r="U12" s="31">
        <f t="shared" si="0"/>
        <v>-444523008</v>
      </c>
      <c r="V12" s="31">
        <f t="shared" si="0"/>
        <v>-795565205</v>
      </c>
      <c r="W12" s="31">
        <f t="shared" si="0"/>
        <v>5716992037</v>
      </c>
      <c r="X12" s="31">
        <f t="shared" si="0"/>
        <v>9188512247</v>
      </c>
      <c r="Y12" s="31">
        <f t="shared" si="0"/>
        <v>-3471520210</v>
      </c>
      <c r="Z12" s="32">
        <f>+IF(X12&lt;&gt;0,+(Y12/X12)*100,0)</f>
        <v>-37.781091396307744</v>
      </c>
      <c r="AA12" s="33">
        <f>SUM(AA6:AA11)</f>
        <v>9188512247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>
        <v>5285455</v>
      </c>
      <c r="D15" s="18"/>
      <c r="E15" s="19">
        <v>45498000</v>
      </c>
      <c r="F15" s="20">
        <v>45766766</v>
      </c>
      <c r="G15" s="20">
        <v>17290144</v>
      </c>
      <c r="H15" s="20">
        <v>-12187158</v>
      </c>
      <c r="I15" s="20"/>
      <c r="J15" s="20">
        <v>5102986</v>
      </c>
      <c r="K15" s="20"/>
      <c r="L15" s="20"/>
      <c r="M15" s="20"/>
      <c r="N15" s="20"/>
      <c r="O15" s="20">
        <v>1081748</v>
      </c>
      <c r="P15" s="20">
        <v>-27544638</v>
      </c>
      <c r="Q15" s="20"/>
      <c r="R15" s="20">
        <v>-26462890</v>
      </c>
      <c r="S15" s="20"/>
      <c r="T15" s="20"/>
      <c r="U15" s="20"/>
      <c r="V15" s="20"/>
      <c r="W15" s="20">
        <v>-21359904</v>
      </c>
      <c r="X15" s="20">
        <v>45766766</v>
      </c>
      <c r="Y15" s="20">
        <v>-67126670</v>
      </c>
      <c r="Z15" s="21">
        <v>-146.67</v>
      </c>
      <c r="AA15" s="22">
        <v>45766766</v>
      </c>
    </row>
    <row r="16" spans="1:27" ht="12.75">
      <c r="A16" s="23" t="s">
        <v>42</v>
      </c>
      <c r="B16" s="17"/>
      <c r="C16" s="18">
        <v>184541065</v>
      </c>
      <c r="D16" s="18">
        <v>41494868</v>
      </c>
      <c r="E16" s="19">
        <v>252323624</v>
      </c>
      <c r="F16" s="20">
        <v>683419045</v>
      </c>
      <c r="G16" s="24">
        <v>423360259</v>
      </c>
      <c r="H16" s="24">
        <v>-108180703</v>
      </c>
      <c r="I16" s="24">
        <v>-92892352</v>
      </c>
      <c r="J16" s="20">
        <v>222287204</v>
      </c>
      <c r="K16" s="24">
        <v>-128125266</v>
      </c>
      <c r="L16" s="24">
        <v>-105176278</v>
      </c>
      <c r="M16" s="20">
        <v>235872594</v>
      </c>
      <c r="N16" s="24">
        <v>2571050</v>
      </c>
      <c r="O16" s="24">
        <v>-55595692</v>
      </c>
      <c r="P16" s="24">
        <v>-79110800</v>
      </c>
      <c r="Q16" s="20">
        <v>73790891</v>
      </c>
      <c r="R16" s="24">
        <v>-60915601</v>
      </c>
      <c r="S16" s="24">
        <v>90723391</v>
      </c>
      <c r="T16" s="20">
        <v>-79000000</v>
      </c>
      <c r="U16" s="24">
        <v>-327994585</v>
      </c>
      <c r="V16" s="24">
        <v>-316271194</v>
      </c>
      <c r="W16" s="24">
        <v>-152328541</v>
      </c>
      <c r="X16" s="20">
        <v>683419045</v>
      </c>
      <c r="Y16" s="24">
        <v>-835747586</v>
      </c>
      <c r="Z16" s="25">
        <v>-122.29</v>
      </c>
      <c r="AA16" s="26">
        <v>683419045</v>
      </c>
    </row>
    <row r="17" spans="1:27" ht="12.75">
      <c r="A17" s="23" t="s">
        <v>43</v>
      </c>
      <c r="B17" s="17"/>
      <c r="C17" s="18">
        <v>2031287998</v>
      </c>
      <c r="D17" s="18">
        <v>16059260</v>
      </c>
      <c r="E17" s="19">
        <v>531861843</v>
      </c>
      <c r="F17" s="20">
        <v>1897418991</v>
      </c>
      <c r="G17" s="20">
        <v>1550613220</v>
      </c>
      <c r="H17" s="20">
        <v>242654087</v>
      </c>
      <c r="I17" s="20">
        <v>11419536</v>
      </c>
      <c r="J17" s="20">
        <v>1804686843</v>
      </c>
      <c r="K17" s="20">
        <v>99576</v>
      </c>
      <c r="L17" s="20">
        <v>70052</v>
      </c>
      <c r="M17" s="20">
        <v>-1827777</v>
      </c>
      <c r="N17" s="20">
        <v>-1658149</v>
      </c>
      <c r="O17" s="20">
        <v>-858528</v>
      </c>
      <c r="P17" s="20">
        <v>4669734</v>
      </c>
      <c r="Q17" s="20">
        <v>2380978</v>
      </c>
      <c r="R17" s="20">
        <v>6192184</v>
      </c>
      <c r="S17" s="20">
        <v>-31397</v>
      </c>
      <c r="T17" s="20">
        <v>1200729</v>
      </c>
      <c r="U17" s="20">
        <v>351936</v>
      </c>
      <c r="V17" s="20">
        <v>1521268</v>
      </c>
      <c r="W17" s="20">
        <v>1810742146</v>
      </c>
      <c r="X17" s="20">
        <v>1897418991</v>
      </c>
      <c r="Y17" s="20">
        <v>-86676845</v>
      </c>
      <c r="Z17" s="21">
        <v>-4.57</v>
      </c>
      <c r="AA17" s="22">
        <v>1897418991</v>
      </c>
    </row>
    <row r="18" spans="1:27" ht="12.75">
      <c r="A18" s="23" t="s">
        <v>44</v>
      </c>
      <c r="B18" s="17"/>
      <c r="C18" s="18">
        <v>1000</v>
      </c>
      <c r="D18" s="18"/>
      <c r="E18" s="19"/>
      <c r="F18" s="20">
        <v>1000</v>
      </c>
      <c r="G18" s="20">
        <v>1000</v>
      </c>
      <c r="H18" s="20"/>
      <c r="I18" s="20"/>
      <c r="J18" s="20">
        <v>1000</v>
      </c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>
        <v>1000</v>
      </c>
      <c r="X18" s="20">
        <v>1000</v>
      </c>
      <c r="Y18" s="20"/>
      <c r="Z18" s="21"/>
      <c r="AA18" s="22">
        <v>1000</v>
      </c>
    </row>
    <row r="19" spans="1:27" ht="12.75">
      <c r="A19" s="23" t="s">
        <v>45</v>
      </c>
      <c r="B19" s="17"/>
      <c r="C19" s="18">
        <v>40723043289</v>
      </c>
      <c r="D19" s="18">
        <v>1569163727</v>
      </c>
      <c r="E19" s="19">
        <v>22333670962</v>
      </c>
      <c r="F19" s="20">
        <v>98416869079</v>
      </c>
      <c r="G19" s="20">
        <v>46063311610</v>
      </c>
      <c r="H19" s="20">
        <v>1065503145</v>
      </c>
      <c r="I19" s="20">
        <v>1125659321</v>
      </c>
      <c r="J19" s="20">
        <v>48254474076</v>
      </c>
      <c r="K19" s="20">
        <v>565618177</v>
      </c>
      <c r="L19" s="20">
        <v>423518713</v>
      </c>
      <c r="M19" s="20">
        <v>426463770</v>
      </c>
      <c r="N19" s="20">
        <v>1415600660</v>
      </c>
      <c r="O19" s="20">
        <v>239071513</v>
      </c>
      <c r="P19" s="20">
        <v>339517474</v>
      </c>
      <c r="Q19" s="20">
        <v>376526813</v>
      </c>
      <c r="R19" s="20">
        <v>955115800</v>
      </c>
      <c r="S19" s="20">
        <v>177196480</v>
      </c>
      <c r="T19" s="20">
        <v>187209882</v>
      </c>
      <c r="U19" s="20">
        <v>234486690</v>
      </c>
      <c r="V19" s="20">
        <v>598893052</v>
      </c>
      <c r="W19" s="20">
        <v>51224083588</v>
      </c>
      <c r="X19" s="20">
        <v>98416869079</v>
      </c>
      <c r="Y19" s="20">
        <v>-47192785491</v>
      </c>
      <c r="Z19" s="21">
        <v>-47.95</v>
      </c>
      <c r="AA19" s="22">
        <v>98416869079</v>
      </c>
    </row>
    <row r="20" spans="1:27" ht="12.75">
      <c r="A20" s="23"/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46</v>
      </c>
      <c r="B21" s="17"/>
      <c r="C21" s="18">
        <v>4888149</v>
      </c>
      <c r="D21" s="18"/>
      <c r="E21" s="19">
        <v>104526</v>
      </c>
      <c r="F21" s="20">
        <v>11937666</v>
      </c>
      <c r="G21" s="20">
        <v>4732398</v>
      </c>
      <c r="H21" s="20"/>
      <c r="I21" s="20"/>
      <c r="J21" s="20">
        <v>4732398</v>
      </c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>
        <v>4732398</v>
      </c>
      <c r="X21" s="20">
        <v>11937666</v>
      </c>
      <c r="Y21" s="20">
        <v>-7205268</v>
      </c>
      <c r="Z21" s="21">
        <v>-60.36</v>
      </c>
      <c r="AA21" s="22">
        <v>11937666</v>
      </c>
    </row>
    <row r="22" spans="1:27" ht="12.75">
      <c r="A22" s="23" t="s">
        <v>47</v>
      </c>
      <c r="B22" s="17"/>
      <c r="C22" s="18">
        <v>183103503</v>
      </c>
      <c r="D22" s="18">
        <v>1363935</v>
      </c>
      <c r="E22" s="19">
        <v>50572585</v>
      </c>
      <c r="F22" s="20">
        <v>85856854</v>
      </c>
      <c r="G22" s="20">
        <v>-51685199</v>
      </c>
      <c r="H22" s="20">
        <v>1206514</v>
      </c>
      <c r="I22" s="20">
        <v>-605211</v>
      </c>
      <c r="J22" s="20">
        <v>-51083896</v>
      </c>
      <c r="K22" s="20">
        <v>3108602</v>
      </c>
      <c r="L22" s="20">
        <v>1523056</v>
      </c>
      <c r="M22" s="20">
        <v>-679890</v>
      </c>
      <c r="N22" s="20">
        <v>3951768</v>
      </c>
      <c r="O22" s="20">
        <v>-344743</v>
      </c>
      <c r="P22" s="20">
        <v>-240759</v>
      </c>
      <c r="Q22" s="20">
        <v>-839264</v>
      </c>
      <c r="R22" s="20">
        <v>-1424766</v>
      </c>
      <c r="S22" s="20">
        <v>-9104</v>
      </c>
      <c r="T22" s="20">
        <v>20184</v>
      </c>
      <c r="U22" s="20">
        <v>-215762</v>
      </c>
      <c r="V22" s="20">
        <v>-204682</v>
      </c>
      <c r="W22" s="20">
        <v>-48761576</v>
      </c>
      <c r="X22" s="20">
        <v>85856854</v>
      </c>
      <c r="Y22" s="20">
        <v>-134618430</v>
      </c>
      <c r="Z22" s="21">
        <v>-156.79</v>
      </c>
      <c r="AA22" s="22">
        <v>85856854</v>
      </c>
    </row>
    <row r="23" spans="1:27" ht="12.75">
      <c r="A23" s="23" t="s">
        <v>48</v>
      </c>
      <c r="B23" s="17"/>
      <c r="C23" s="18">
        <v>52184118</v>
      </c>
      <c r="D23" s="18">
        <v>2160329</v>
      </c>
      <c r="E23" s="19">
        <v>1233650</v>
      </c>
      <c r="F23" s="20">
        <v>3158732</v>
      </c>
      <c r="G23" s="24">
        <v>11990808</v>
      </c>
      <c r="H23" s="24">
        <v>80043</v>
      </c>
      <c r="I23" s="24">
        <v>206303</v>
      </c>
      <c r="J23" s="20">
        <v>12277154</v>
      </c>
      <c r="K23" s="24"/>
      <c r="L23" s="24"/>
      <c r="M23" s="20"/>
      <c r="N23" s="24"/>
      <c r="O23" s="24"/>
      <c r="P23" s="24">
        <v>87215</v>
      </c>
      <c r="Q23" s="20"/>
      <c r="R23" s="24">
        <v>87215</v>
      </c>
      <c r="S23" s="24"/>
      <c r="T23" s="20"/>
      <c r="U23" s="24"/>
      <c r="V23" s="24"/>
      <c r="W23" s="24">
        <v>12364369</v>
      </c>
      <c r="X23" s="20">
        <v>3158732</v>
      </c>
      <c r="Y23" s="24">
        <v>9205637</v>
      </c>
      <c r="Z23" s="25">
        <v>291.43</v>
      </c>
      <c r="AA23" s="26">
        <v>3158732</v>
      </c>
    </row>
    <row r="24" spans="1:27" ht="12.75">
      <c r="A24" s="27" t="s">
        <v>49</v>
      </c>
      <c r="B24" s="35"/>
      <c r="C24" s="29">
        <f aca="true" t="shared" si="1" ref="C24:Y24">SUM(C15:C23)</f>
        <v>43184334577</v>
      </c>
      <c r="D24" s="29">
        <f>SUM(D15:D23)</f>
        <v>1630242119</v>
      </c>
      <c r="E24" s="36">
        <f t="shared" si="1"/>
        <v>23215265190</v>
      </c>
      <c r="F24" s="37">
        <f t="shared" si="1"/>
        <v>101144428133</v>
      </c>
      <c r="G24" s="37">
        <f t="shared" si="1"/>
        <v>48019614240</v>
      </c>
      <c r="H24" s="37">
        <f t="shared" si="1"/>
        <v>1189075928</v>
      </c>
      <c r="I24" s="37">
        <f t="shared" si="1"/>
        <v>1043787597</v>
      </c>
      <c r="J24" s="37">
        <f t="shared" si="1"/>
        <v>50252477765</v>
      </c>
      <c r="K24" s="37">
        <f t="shared" si="1"/>
        <v>440701089</v>
      </c>
      <c r="L24" s="37">
        <f t="shared" si="1"/>
        <v>319935543</v>
      </c>
      <c r="M24" s="37">
        <f t="shared" si="1"/>
        <v>659828697</v>
      </c>
      <c r="N24" s="37">
        <f t="shared" si="1"/>
        <v>1420465329</v>
      </c>
      <c r="O24" s="37">
        <f t="shared" si="1"/>
        <v>183354298</v>
      </c>
      <c r="P24" s="37">
        <f t="shared" si="1"/>
        <v>237378226</v>
      </c>
      <c r="Q24" s="37">
        <f t="shared" si="1"/>
        <v>451859418</v>
      </c>
      <c r="R24" s="37">
        <f t="shared" si="1"/>
        <v>872591942</v>
      </c>
      <c r="S24" s="37">
        <f t="shared" si="1"/>
        <v>267879370</v>
      </c>
      <c r="T24" s="37">
        <f t="shared" si="1"/>
        <v>109430795</v>
      </c>
      <c r="U24" s="37">
        <f t="shared" si="1"/>
        <v>-93371721</v>
      </c>
      <c r="V24" s="37">
        <f t="shared" si="1"/>
        <v>283938444</v>
      </c>
      <c r="W24" s="37">
        <f t="shared" si="1"/>
        <v>52829473480</v>
      </c>
      <c r="X24" s="37">
        <f t="shared" si="1"/>
        <v>101144428133</v>
      </c>
      <c r="Y24" s="37">
        <f t="shared" si="1"/>
        <v>-48314954653</v>
      </c>
      <c r="Z24" s="38">
        <f>+IF(X24&lt;&gt;0,+(Y24/X24)*100,0)</f>
        <v>-47.768281006510996</v>
      </c>
      <c r="AA24" s="39">
        <f>SUM(AA15:AA23)</f>
        <v>101144428133</v>
      </c>
    </row>
    <row r="25" spans="1:27" ht="12.75">
      <c r="A25" s="27" t="s">
        <v>50</v>
      </c>
      <c r="B25" s="28"/>
      <c r="C25" s="29">
        <f aca="true" t="shared" si="2" ref="C25:Y25">+C12+C24</f>
        <v>49529876490</v>
      </c>
      <c r="D25" s="29">
        <f>+D12+D24</f>
        <v>1946268857</v>
      </c>
      <c r="E25" s="30">
        <f t="shared" si="2"/>
        <v>27210602045</v>
      </c>
      <c r="F25" s="31">
        <f t="shared" si="2"/>
        <v>110332940380</v>
      </c>
      <c r="G25" s="31">
        <f t="shared" si="2"/>
        <v>51900056612</v>
      </c>
      <c r="H25" s="31">
        <f t="shared" si="2"/>
        <v>1155445570</v>
      </c>
      <c r="I25" s="31">
        <f t="shared" si="2"/>
        <v>1008679452</v>
      </c>
      <c r="J25" s="31">
        <f t="shared" si="2"/>
        <v>54064181634</v>
      </c>
      <c r="K25" s="31">
        <f t="shared" si="2"/>
        <v>124756401</v>
      </c>
      <c r="L25" s="31">
        <f t="shared" si="2"/>
        <v>549149729</v>
      </c>
      <c r="M25" s="31">
        <f t="shared" si="2"/>
        <v>1974461223</v>
      </c>
      <c r="N25" s="31">
        <f t="shared" si="2"/>
        <v>2648367353</v>
      </c>
      <c r="O25" s="31">
        <f t="shared" si="2"/>
        <v>-273986659</v>
      </c>
      <c r="P25" s="31">
        <f t="shared" si="2"/>
        <v>913619488</v>
      </c>
      <c r="Q25" s="31">
        <f t="shared" si="2"/>
        <v>1705910462</v>
      </c>
      <c r="R25" s="31">
        <f t="shared" si="2"/>
        <v>2345543291</v>
      </c>
      <c r="S25" s="31">
        <f t="shared" si="2"/>
        <v>-184196222</v>
      </c>
      <c r="T25" s="31">
        <f t="shared" si="2"/>
        <v>210464190</v>
      </c>
      <c r="U25" s="31">
        <f t="shared" si="2"/>
        <v>-537894729</v>
      </c>
      <c r="V25" s="31">
        <f t="shared" si="2"/>
        <v>-511626761</v>
      </c>
      <c r="W25" s="31">
        <f t="shared" si="2"/>
        <v>58546465517</v>
      </c>
      <c r="X25" s="31">
        <f t="shared" si="2"/>
        <v>110332940380</v>
      </c>
      <c r="Y25" s="31">
        <f t="shared" si="2"/>
        <v>-51786474863</v>
      </c>
      <c r="Z25" s="32">
        <f>+IF(X25&lt;&gt;0,+(Y25/X25)*100,0)</f>
        <v>-46.93654921607374</v>
      </c>
      <c r="AA25" s="33">
        <f>+AA12+AA24</f>
        <v>110332940380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51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52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53</v>
      </c>
      <c r="B29" s="17"/>
      <c r="C29" s="18">
        <v>55100</v>
      </c>
      <c r="D29" s="18"/>
      <c r="E29" s="19"/>
      <c r="F29" s="20"/>
      <c r="G29" s="20">
        <v>55100</v>
      </c>
      <c r="H29" s="20"/>
      <c r="I29" s="20"/>
      <c r="J29" s="20">
        <v>55100</v>
      </c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>
        <v>55100</v>
      </c>
      <c r="X29" s="20"/>
      <c r="Y29" s="20">
        <v>55100</v>
      </c>
      <c r="Z29" s="21"/>
      <c r="AA29" s="22"/>
    </row>
    <row r="30" spans="1:27" ht="12.75">
      <c r="A30" s="23" t="s">
        <v>54</v>
      </c>
      <c r="B30" s="17"/>
      <c r="C30" s="18">
        <v>75401733</v>
      </c>
      <c r="D30" s="18">
        <v>3568493</v>
      </c>
      <c r="E30" s="19">
        <v>24761037</v>
      </c>
      <c r="F30" s="20">
        <v>188190982</v>
      </c>
      <c r="G30" s="20">
        <v>147804998</v>
      </c>
      <c r="H30" s="20">
        <v>-16937224</v>
      </c>
      <c r="I30" s="20">
        <v>-1572495</v>
      </c>
      <c r="J30" s="20">
        <v>129295279</v>
      </c>
      <c r="K30" s="20">
        <v>-2899150</v>
      </c>
      <c r="L30" s="20">
        <v>-1763201</v>
      </c>
      <c r="M30" s="20">
        <v>-25240630</v>
      </c>
      <c r="N30" s="20">
        <v>-29902981</v>
      </c>
      <c r="O30" s="20">
        <v>-8867008</v>
      </c>
      <c r="P30" s="20">
        <v>-7546059</v>
      </c>
      <c r="Q30" s="20">
        <v>-8171718</v>
      </c>
      <c r="R30" s="20">
        <v>-24584785</v>
      </c>
      <c r="S30" s="20">
        <v>-622456</v>
      </c>
      <c r="T30" s="20">
        <v>-2283672</v>
      </c>
      <c r="U30" s="20">
        <v>-14361629</v>
      </c>
      <c r="V30" s="20">
        <v>-17267757</v>
      </c>
      <c r="W30" s="20">
        <v>57539756</v>
      </c>
      <c r="X30" s="20">
        <v>188190982</v>
      </c>
      <c r="Y30" s="20">
        <v>-130651226</v>
      </c>
      <c r="Z30" s="21">
        <v>-69.42</v>
      </c>
      <c r="AA30" s="22">
        <v>188190982</v>
      </c>
    </row>
    <row r="31" spans="1:27" ht="12.75">
      <c r="A31" s="23" t="s">
        <v>55</v>
      </c>
      <c r="B31" s="17"/>
      <c r="C31" s="18">
        <v>150836304</v>
      </c>
      <c r="D31" s="18">
        <v>16308912</v>
      </c>
      <c r="E31" s="19">
        <v>55503115</v>
      </c>
      <c r="F31" s="20">
        <v>-4881233</v>
      </c>
      <c r="G31" s="20">
        <v>148276982</v>
      </c>
      <c r="H31" s="20">
        <v>212593</v>
      </c>
      <c r="I31" s="20">
        <v>1468628</v>
      </c>
      <c r="J31" s="20">
        <v>149958203</v>
      </c>
      <c r="K31" s="20">
        <v>21776</v>
      </c>
      <c r="L31" s="20">
        <v>-357255</v>
      </c>
      <c r="M31" s="20">
        <v>-434657</v>
      </c>
      <c r="N31" s="20">
        <v>-770136</v>
      </c>
      <c r="O31" s="20">
        <v>-1144</v>
      </c>
      <c r="P31" s="20">
        <v>328488</v>
      </c>
      <c r="Q31" s="20">
        <v>-251385</v>
      </c>
      <c r="R31" s="20">
        <v>75959</v>
      </c>
      <c r="S31" s="20">
        <v>-35107</v>
      </c>
      <c r="T31" s="20">
        <v>221914</v>
      </c>
      <c r="U31" s="20">
        <v>-141023</v>
      </c>
      <c r="V31" s="20">
        <v>45784</v>
      </c>
      <c r="W31" s="20">
        <v>149309810</v>
      </c>
      <c r="X31" s="20">
        <v>195118765</v>
      </c>
      <c r="Y31" s="20">
        <v>-45808955</v>
      </c>
      <c r="Z31" s="21">
        <v>-23.48</v>
      </c>
      <c r="AA31" s="22">
        <v>-4881233</v>
      </c>
    </row>
    <row r="32" spans="1:27" ht="12.75">
      <c r="A32" s="23" t="s">
        <v>56</v>
      </c>
      <c r="B32" s="17"/>
      <c r="C32" s="18">
        <v>6293812667</v>
      </c>
      <c r="D32" s="18">
        <v>-37486529</v>
      </c>
      <c r="E32" s="19">
        <v>837535596</v>
      </c>
      <c r="F32" s="20">
        <v>4673903732</v>
      </c>
      <c r="G32" s="20">
        <v>6864645701</v>
      </c>
      <c r="H32" s="20">
        <v>-307397641</v>
      </c>
      <c r="I32" s="20">
        <v>-35974484</v>
      </c>
      <c r="J32" s="20">
        <v>6521273576</v>
      </c>
      <c r="K32" s="20">
        <v>-2926324</v>
      </c>
      <c r="L32" s="20">
        <v>672349401</v>
      </c>
      <c r="M32" s="20">
        <v>330251600</v>
      </c>
      <c r="N32" s="20">
        <v>999674677</v>
      </c>
      <c r="O32" s="20">
        <v>-632079505</v>
      </c>
      <c r="P32" s="20">
        <v>741606886</v>
      </c>
      <c r="Q32" s="20">
        <v>1128788601</v>
      </c>
      <c r="R32" s="20">
        <v>1238315982</v>
      </c>
      <c r="S32" s="20">
        <v>38048620</v>
      </c>
      <c r="T32" s="20">
        <v>196866848</v>
      </c>
      <c r="U32" s="20">
        <v>-94957042</v>
      </c>
      <c r="V32" s="20">
        <v>139958426</v>
      </c>
      <c r="W32" s="20">
        <v>8899222661</v>
      </c>
      <c r="X32" s="20">
        <v>4673903732</v>
      </c>
      <c r="Y32" s="20">
        <v>4225318929</v>
      </c>
      <c r="Z32" s="21">
        <v>90.4</v>
      </c>
      <c r="AA32" s="22">
        <v>4673903732</v>
      </c>
    </row>
    <row r="33" spans="1:27" ht="12.75">
      <c r="A33" s="23" t="s">
        <v>57</v>
      </c>
      <c r="B33" s="17"/>
      <c r="C33" s="18">
        <v>496263146</v>
      </c>
      <c r="D33" s="18">
        <v>30569482</v>
      </c>
      <c r="E33" s="19">
        <v>13455820</v>
      </c>
      <c r="F33" s="20">
        <v>180217760</v>
      </c>
      <c r="G33" s="20">
        <v>1496688827</v>
      </c>
      <c r="H33" s="20">
        <v>230265766</v>
      </c>
      <c r="I33" s="20">
        <v>231338159</v>
      </c>
      <c r="J33" s="20">
        <v>1958292752</v>
      </c>
      <c r="K33" s="20">
        <v>-3741</v>
      </c>
      <c r="L33" s="20">
        <v>-449233</v>
      </c>
      <c r="M33" s="20">
        <v>-391470</v>
      </c>
      <c r="N33" s="20">
        <v>-844444</v>
      </c>
      <c r="O33" s="20">
        <v>-570937</v>
      </c>
      <c r="P33" s="20">
        <v>-106001</v>
      </c>
      <c r="Q33" s="20">
        <v>7148176</v>
      </c>
      <c r="R33" s="20">
        <v>6471238</v>
      </c>
      <c r="S33" s="20">
        <v>-1743</v>
      </c>
      <c r="T33" s="20">
        <v>-197109</v>
      </c>
      <c r="U33" s="20">
        <v>16159387</v>
      </c>
      <c r="V33" s="20">
        <v>15960535</v>
      </c>
      <c r="W33" s="20">
        <v>1979880081</v>
      </c>
      <c r="X33" s="20">
        <v>180217760</v>
      </c>
      <c r="Y33" s="20">
        <v>1799662321</v>
      </c>
      <c r="Z33" s="21">
        <v>998.6</v>
      </c>
      <c r="AA33" s="22">
        <v>180217760</v>
      </c>
    </row>
    <row r="34" spans="1:27" ht="12.75">
      <c r="A34" s="27" t="s">
        <v>58</v>
      </c>
      <c r="B34" s="28"/>
      <c r="C34" s="29">
        <f aca="true" t="shared" si="3" ref="C34:Y34">SUM(C29:C33)</f>
        <v>7016368950</v>
      </c>
      <c r="D34" s="29">
        <f>SUM(D29:D33)</f>
        <v>12960358</v>
      </c>
      <c r="E34" s="30">
        <f t="shared" si="3"/>
        <v>931255568</v>
      </c>
      <c r="F34" s="31">
        <f t="shared" si="3"/>
        <v>5037431241</v>
      </c>
      <c r="G34" s="31">
        <f t="shared" si="3"/>
        <v>8657471608</v>
      </c>
      <c r="H34" s="31">
        <f t="shared" si="3"/>
        <v>-93856506</v>
      </c>
      <c r="I34" s="31">
        <f t="shared" si="3"/>
        <v>195259808</v>
      </c>
      <c r="J34" s="31">
        <f t="shared" si="3"/>
        <v>8758874910</v>
      </c>
      <c r="K34" s="31">
        <f t="shared" si="3"/>
        <v>-5807439</v>
      </c>
      <c r="L34" s="31">
        <f t="shared" si="3"/>
        <v>669779712</v>
      </c>
      <c r="M34" s="31">
        <f t="shared" si="3"/>
        <v>304184843</v>
      </c>
      <c r="N34" s="31">
        <f t="shared" si="3"/>
        <v>968157116</v>
      </c>
      <c r="O34" s="31">
        <f t="shared" si="3"/>
        <v>-641518594</v>
      </c>
      <c r="P34" s="31">
        <f t="shared" si="3"/>
        <v>734283314</v>
      </c>
      <c r="Q34" s="31">
        <f t="shared" si="3"/>
        <v>1127513674</v>
      </c>
      <c r="R34" s="31">
        <f t="shared" si="3"/>
        <v>1220278394</v>
      </c>
      <c r="S34" s="31">
        <f t="shared" si="3"/>
        <v>37389314</v>
      </c>
      <c r="T34" s="31">
        <f t="shared" si="3"/>
        <v>194607981</v>
      </c>
      <c r="U34" s="31">
        <f t="shared" si="3"/>
        <v>-93300307</v>
      </c>
      <c r="V34" s="31">
        <f t="shared" si="3"/>
        <v>138696988</v>
      </c>
      <c r="W34" s="31">
        <f t="shared" si="3"/>
        <v>11086007408</v>
      </c>
      <c r="X34" s="31">
        <f t="shared" si="3"/>
        <v>5237431239</v>
      </c>
      <c r="Y34" s="31">
        <f t="shared" si="3"/>
        <v>5848576169</v>
      </c>
      <c r="Z34" s="32">
        <f>+IF(X34&lt;&gt;0,+(Y34/X34)*100,0)</f>
        <v>111.66879147642402</v>
      </c>
      <c r="AA34" s="33">
        <f>SUM(AA29:AA33)</f>
        <v>5037431241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59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60</v>
      </c>
      <c r="B37" s="17"/>
      <c r="C37" s="18">
        <v>623177039</v>
      </c>
      <c r="D37" s="18">
        <v>-3252068</v>
      </c>
      <c r="E37" s="19">
        <v>180412858</v>
      </c>
      <c r="F37" s="20">
        <v>571906210</v>
      </c>
      <c r="G37" s="20">
        <v>706362028</v>
      </c>
      <c r="H37" s="20">
        <v>20284519</v>
      </c>
      <c r="I37" s="20">
        <v>-15579702</v>
      </c>
      <c r="J37" s="20">
        <v>711066845</v>
      </c>
      <c r="K37" s="20">
        <v>-413404</v>
      </c>
      <c r="L37" s="20">
        <v>24019</v>
      </c>
      <c r="M37" s="20">
        <v>-240780</v>
      </c>
      <c r="N37" s="20">
        <v>-630165</v>
      </c>
      <c r="O37" s="20">
        <v>-161796</v>
      </c>
      <c r="P37" s="20">
        <v>2100675</v>
      </c>
      <c r="Q37" s="20">
        <v>453866</v>
      </c>
      <c r="R37" s="20">
        <v>2392745</v>
      </c>
      <c r="S37" s="20">
        <v>244535</v>
      </c>
      <c r="T37" s="20">
        <v>-8100</v>
      </c>
      <c r="U37" s="20">
        <v>-7550986</v>
      </c>
      <c r="V37" s="20">
        <v>-7314551</v>
      </c>
      <c r="W37" s="20">
        <v>705514874</v>
      </c>
      <c r="X37" s="20">
        <v>571906210</v>
      </c>
      <c r="Y37" s="20">
        <v>133608664</v>
      </c>
      <c r="Z37" s="21">
        <v>23.36</v>
      </c>
      <c r="AA37" s="22">
        <v>571906210</v>
      </c>
    </row>
    <row r="38" spans="1:27" ht="12.75">
      <c r="A38" s="23" t="s">
        <v>57</v>
      </c>
      <c r="B38" s="17"/>
      <c r="C38" s="18">
        <v>1445412845</v>
      </c>
      <c r="D38" s="18">
        <v>128837623</v>
      </c>
      <c r="E38" s="19">
        <v>501693218</v>
      </c>
      <c r="F38" s="20">
        <v>1695251701</v>
      </c>
      <c r="G38" s="20">
        <v>1120299844</v>
      </c>
      <c r="H38" s="20">
        <v>8049558</v>
      </c>
      <c r="I38" s="20">
        <v>1</v>
      </c>
      <c r="J38" s="20">
        <v>1128349403</v>
      </c>
      <c r="K38" s="20"/>
      <c r="L38" s="20">
        <v>275234</v>
      </c>
      <c r="M38" s="20">
        <v>-5169052</v>
      </c>
      <c r="N38" s="20">
        <v>-4893818</v>
      </c>
      <c r="O38" s="20">
        <v>219750</v>
      </c>
      <c r="P38" s="20"/>
      <c r="Q38" s="20">
        <v>113777</v>
      </c>
      <c r="R38" s="20">
        <v>333527</v>
      </c>
      <c r="S38" s="20"/>
      <c r="T38" s="20"/>
      <c r="U38" s="20">
        <v>4656310</v>
      </c>
      <c r="V38" s="20">
        <v>4656310</v>
      </c>
      <c r="W38" s="20">
        <v>1128445422</v>
      </c>
      <c r="X38" s="20">
        <v>1695251701</v>
      </c>
      <c r="Y38" s="20">
        <v>-566806279</v>
      </c>
      <c r="Z38" s="21">
        <v>-33.43</v>
      </c>
      <c r="AA38" s="22">
        <v>1695251701</v>
      </c>
    </row>
    <row r="39" spans="1:27" ht="12.75">
      <c r="A39" s="27" t="s">
        <v>61</v>
      </c>
      <c r="B39" s="35"/>
      <c r="C39" s="29">
        <f aca="true" t="shared" si="4" ref="C39:Y39">SUM(C37:C38)</f>
        <v>2068589884</v>
      </c>
      <c r="D39" s="29">
        <f>SUM(D37:D38)</f>
        <v>125585555</v>
      </c>
      <c r="E39" s="36">
        <f t="shared" si="4"/>
        <v>682106076</v>
      </c>
      <c r="F39" s="37">
        <f t="shared" si="4"/>
        <v>2267157911</v>
      </c>
      <c r="G39" s="37">
        <f t="shared" si="4"/>
        <v>1826661872</v>
      </c>
      <c r="H39" s="37">
        <f t="shared" si="4"/>
        <v>28334077</v>
      </c>
      <c r="I39" s="37">
        <f t="shared" si="4"/>
        <v>-15579701</v>
      </c>
      <c r="J39" s="37">
        <f t="shared" si="4"/>
        <v>1839416248</v>
      </c>
      <c r="K39" s="37">
        <f t="shared" si="4"/>
        <v>-413404</v>
      </c>
      <c r="L39" s="37">
        <f t="shared" si="4"/>
        <v>299253</v>
      </c>
      <c r="M39" s="37">
        <f t="shared" si="4"/>
        <v>-5409832</v>
      </c>
      <c r="N39" s="37">
        <f t="shared" si="4"/>
        <v>-5523983</v>
      </c>
      <c r="O39" s="37">
        <f t="shared" si="4"/>
        <v>57954</v>
      </c>
      <c r="P39" s="37">
        <f t="shared" si="4"/>
        <v>2100675</v>
      </c>
      <c r="Q39" s="37">
        <f t="shared" si="4"/>
        <v>567643</v>
      </c>
      <c r="R39" s="37">
        <f t="shared" si="4"/>
        <v>2726272</v>
      </c>
      <c r="S39" s="37">
        <f t="shared" si="4"/>
        <v>244535</v>
      </c>
      <c r="T39" s="37">
        <f t="shared" si="4"/>
        <v>-8100</v>
      </c>
      <c r="U39" s="37">
        <f t="shared" si="4"/>
        <v>-2894676</v>
      </c>
      <c r="V39" s="37">
        <f t="shared" si="4"/>
        <v>-2658241</v>
      </c>
      <c r="W39" s="37">
        <f t="shared" si="4"/>
        <v>1833960296</v>
      </c>
      <c r="X39" s="37">
        <f t="shared" si="4"/>
        <v>2267157911</v>
      </c>
      <c r="Y39" s="37">
        <f t="shared" si="4"/>
        <v>-433197615</v>
      </c>
      <c r="Z39" s="38">
        <f>+IF(X39&lt;&gt;0,+(Y39/X39)*100,0)</f>
        <v>-19.107518399939103</v>
      </c>
      <c r="AA39" s="39">
        <f>SUM(AA37:AA38)</f>
        <v>2267157911</v>
      </c>
    </row>
    <row r="40" spans="1:27" ht="12.75">
      <c r="A40" s="27" t="s">
        <v>62</v>
      </c>
      <c r="B40" s="28"/>
      <c r="C40" s="29">
        <f aca="true" t="shared" si="5" ref="C40:Y40">+C34+C39</f>
        <v>9084958834</v>
      </c>
      <c r="D40" s="29">
        <f>+D34+D39</f>
        <v>138545913</v>
      </c>
      <c r="E40" s="30">
        <f t="shared" si="5"/>
        <v>1613361644</v>
      </c>
      <c r="F40" s="31">
        <f t="shared" si="5"/>
        <v>7304589152</v>
      </c>
      <c r="G40" s="31">
        <f t="shared" si="5"/>
        <v>10484133480</v>
      </c>
      <c r="H40" s="31">
        <f t="shared" si="5"/>
        <v>-65522429</v>
      </c>
      <c r="I40" s="31">
        <f t="shared" si="5"/>
        <v>179680107</v>
      </c>
      <c r="J40" s="31">
        <f t="shared" si="5"/>
        <v>10598291158</v>
      </c>
      <c r="K40" s="31">
        <f t="shared" si="5"/>
        <v>-6220843</v>
      </c>
      <c r="L40" s="31">
        <f t="shared" si="5"/>
        <v>670078965</v>
      </c>
      <c r="M40" s="31">
        <f t="shared" si="5"/>
        <v>298775011</v>
      </c>
      <c r="N40" s="31">
        <f t="shared" si="5"/>
        <v>962633133</v>
      </c>
      <c r="O40" s="31">
        <f t="shared" si="5"/>
        <v>-641460640</v>
      </c>
      <c r="P40" s="31">
        <f t="shared" si="5"/>
        <v>736383989</v>
      </c>
      <c r="Q40" s="31">
        <f t="shared" si="5"/>
        <v>1128081317</v>
      </c>
      <c r="R40" s="31">
        <f t="shared" si="5"/>
        <v>1223004666</v>
      </c>
      <c r="S40" s="31">
        <f t="shared" si="5"/>
        <v>37633849</v>
      </c>
      <c r="T40" s="31">
        <f t="shared" si="5"/>
        <v>194599881</v>
      </c>
      <c r="U40" s="31">
        <f t="shared" si="5"/>
        <v>-96194983</v>
      </c>
      <c r="V40" s="31">
        <f t="shared" si="5"/>
        <v>136038747</v>
      </c>
      <c r="W40" s="31">
        <f t="shared" si="5"/>
        <v>12919967704</v>
      </c>
      <c r="X40" s="31">
        <f t="shared" si="5"/>
        <v>7504589150</v>
      </c>
      <c r="Y40" s="31">
        <f t="shared" si="5"/>
        <v>5415378554</v>
      </c>
      <c r="Z40" s="32">
        <f>+IF(X40&lt;&gt;0,+(Y40/X40)*100,0)</f>
        <v>72.16089309832505</v>
      </c>
      <c r="AA40" s="33">
        <f>+AA34+AA39</f>
        <v>7304589152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40444917656</v>
      </c>
      <c r="D42" s="43">
        <f>+D25-D40</f>
        <v>1807722944</v>
      </c>
      <c r="E42" s="44">
        <f t="shared" si="6"/>
        <v>25597240401</v>
      </c>
      <c r="F42" s="45">
        <f t="shared" si="6"/>
        <v>103028351228</v>
      </c>
      <c r="G42" s="45">
        <f t="shared" si="6"/>
        <v>41415923132</v>
      </c>
      <c r="H42" s="45">
        <f t="shared" si="6"/>
        <v>1220967999</v>
      </c>
      <c r="I42" s="45">
        <f t="shared" si="6"/>
        <v>828999345</v>
      </c>
      <c r="J42" s="45">
        <f t="shared" si="6"/>
        <v>43465890476</v>
      </c>
      <c r="K42" s="45">
        <f t="shared" si="6"/>
        <v>130977244</v>
      </c>
      <c r="L42" s="45">
        <f t="shared" si="6"/>
        <v>-120929236</v>
      </c>
      <c r="M42" s="45">
        <f t="shared" si="6"/>
        <v>1675686212</v>
      </c>
      <c r="N42" s="45">
        <f t="shared" si="6"/>
        <v>1685734220</v>
      </c>
      <c r="O42" s="45">
        <f t="shared" si="6"/>
        <v>367473981</v>
      </c>
      <c r="P42" s="45">
        <f t="shared" si="6"/>
        <v>177235499</v>
      </c>
      <c r="Q42" s="45">
        <f t="shared" si="6"/>
        <v>577829145</v>
      </c>
      <c r="R42" s="45">
        <f t="shared" si="6"/>
        <v>1122538625</v>
      </c>
      <c r="S42" s="45">
        <f t="shared" si="6"/>
        <v>-221830071</v>
      </c>
      <c r="T42" s="45">
        <f t="shared" si="6"/>
        <v>15864309</v>
      </c>
      <c r="U42" s="45">
        <f t="shared" si="6"/>
        <v>-441699746</v>
      </c>
      <c r="V42" s="45">
        <f t="shared" si="6"/>
        <v>-647665508</v>
      </c>
      <c r="W42" s="45">
        <f t="shared" si="6"/>
        <v>45626497813</v>
      </c>
      <c r="X42" s="45">
        <f t="shared" si="6"/>
        <v>102828351230</v>
      </c>
      <c r="Y42" s="45">
        <f t="shared" si="6"/>
        <v>-57201853417</v>
      </c>
      <c r="Z42" s="46">
        <f>+IF(X42&lt;&gt;0,+(Y42/X42)*100,0)</f>
        <v>-55.628484491650056</v>
      </c>
      <c r="AA42" s="47">
        <f>+AA25-AA40</f>
        <v>103028351228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34862912145</v>
      </c>
      <c r="D45" s="18">
        <v>1659651659</v>
      </c>
      <c r="E45" s="19">
        <v>21714642404</v>
      </c>
      <c r="F45" s="20">
        <v>92789334538</v>
      </c>
      <c r="G45" s="20">
        <v>30591827098</v>
      </c>
      <c r="H45" s="20">
        <v>3484198605</v>
      </c>
      <c r="I45" s="20">
        <v>927086421</v>
      </c>
      <c r="J45" s="20">
        <v>35003112124</v>
      </c>
      <c r="K45" s="20">
        <v>211348534</v>
      </c>
      <c r="L45" s="20">
        <v>-60028529</v>
      </c>
      <c r="M45" s="20">
        <v>190594076</v>
      </c>
      <c r="N45" s="20">
        <v>341914081</v>
      </c>
      <c r="O45" s="20">
        <v>449415394</v>
      </c>
      <c r="P45" s="20">
        <v>-45529952</v>
      </c>
      <c r="Q45" s="20">
        <v>216055446</v>
      </c>
      <c r="R45" s="20">
        <v>619940888</v>
      </c>
      <c r="S45" s="20">
        <v>-48661170</v>
      </c>
      <c r="T45" s="20">
        <v>-68074317</v>
      </c>
      <c r="U45" s="20">
        <v>99467454</v>
      </c>
      <c r="V45" s="20">
        <v>-17268033</v>
      </c>
      <c r="W45" s="20">
        <v>35947699060</v>
      </c>
      <c r="X45" s="20">
        <v>92589445882</v>
      </c>
      <c r="Y45" s="20">
        <v>-56641746822</v>
      </c>
      <c r="Z45" s="48">
        <v>-61.18</v>
      </c>
      <c r="AA45" s="22">
        <v>92789334538</v>
      </c>
    </row>
    <row r="46" spans="1:27" ht="12.75">
      <c r="A46" s="23" t="s">
        <v>67</v>
      </c>
      <c r="B46" s="17"/>
      <c r="C46" s="18">
        <v>5684843984</v>
      </c>
      <c r="D46" s="18"/>
      <c r="E46" s="19">
        <v>82866551</v>
      </c>
      <c r="F46" s="20">
        <v>7549883765</v>
      </c>
      <c r="G46" s="20">
        <v>8009105173</v>
      </c>
      <c r="H46" s="20">
        <v>-2362313632</v>
      </c>
      <c r="I46" s="20"/>
      <c r="J46" s="20">
        <v>5646791541</v>
      </c>
      <c r="K46" s="20">
        <v>-1984051</v>
      </c>
      <c r="L46" s="20"/>
      <c r="M46" s="20"/>
      <c r="N46" s="20">
        <v>-1984051</v>
      </c>
      <c r="O46" s="20">
        <v>-2921850</v>
      </c>
      <c r="P46" s="20"/>
      <c r="Q46" s="20"/>
      <c r="R46" s="20">
        <v>-2921850</v>
      </c>
      <c r="S46" s="20"/>
      <c r="T46" s="20"/>
      <c r="U46" s="20"/>
      <c r="V46" s="20"/>
      <c r="W46" s="20">
        <v>5641885640</v>
      </c>
      <c r="X46" s="20">
        <v>7549883765</v>
      </c>
      <c r="Y46" s="20">
        <v>-1907998125</v>
      </c>
      <c r="Z46" s="48">
        <v>-25.27</v>
      </c>
      <c r="AA46" s="22">
        <v>7549883765</v>
      </c>
    </row>
    <row r="47" spans="1:27" ht="12.75">
      <c r="A47" s="23"/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68</v>
      </c>
      <c r="B48" s="50" t="s">
        <v>64</v>
      </c>
      <c r="C48" s="51">
        <f aca="true" t="shared" si="7" ref="C48:Y48">SUM(C45:C47)</f>
        <v>40547756129</v>
      </c>
      <c r="D48" s="51">
        <f>SUM(D45:D47)</f>
        <v>1659651659</v>
      </c>
      <c r="E48" s="52">
        <f t="shared" si="7"/>
        <v>21797508955</v>
      </c>
      <c r="F48" s="53">
        <f t="shared" si="7"/>
        <v>100339218303</v>
      </c>
      <c r="G48" s="53">
        <f t="shared" si="7"/>
        <v>38600932271</v>
      </c>
      <c r="H48" s="53">
        <f t="shared" si="7"/>
        <v>1121884973</v>
      </c>
      <c r="I48" s="53">
        <f t="shared" si="7"/>
        <v>927086421</v>
      </c>
      <c r="J48" s="53">
        <f t="shared" si="7"/>
        <v>40649903665</v>
      </c>
      <c r="K48" s="53">
        <f t="shared" si="7"/>
        <v>209364483</v>
      </c>
      <c r="L48" s="53">
        <f t="shared" si="7"/>
        <v>-60028529</v>
      </c>
      <c r="M48" s="53">
        <f t="shared" si="7"/>
        <v>190594076</v>
      </c>
      <c r="N48" s="53">
        <f t="shared" si="7"/>
        <v>339930030</v>
      </c>
      <c r="O48" s="53">
        <f t="shared" si="7"/>
        <v>446493544</v>
      </c>
      <c r="P48" s="53">
        <f t="shared" si="7"/>
        <v>-45529952</v>
      </c>
      <c r="Q48" s="53">
        <f t="shared" si="7"/>
        <v>216055446</v>
      </c>
      <c r="R48" s="53">
        <f t="shared" si="7"/>
        <v>617019038</v>
      </c>
      <c r="S48" s="53">
        <f t="shared" si="7"/>
        <v>-48661170</v>
      </c>
      <c r="T48" s="53">
        <f t="shared" si="7"/>
        <v>-68074317</v>
      </c>
      <c r="U48" s="53">
        <f t="shared" si="7"/>
        <v>99467454</v>
      </c>
      <c r="V48" s="53">
        <f t="shared" si="7"/>
        <v>-17268033</v>
      </c>
      <c r="W48" s="53">
        <f t="shared" si="7"/>
        <v>41589584700</v>
      </c>
      <c r="X48" s="53">
        <f t="shared" si="7"/>
        <v>100139329647</v>
      </c>
      <c r="Y48" s="53">
        <f t="shared" si="7"/>
        <v>-58549744947</v>
      </c>
      <c r="Z48" s="54">
        <f>+IF(X48&lt;&gt;0,+(Y48/X48)*100,0)</f>
        <v>-58.46828129706184</v>
      </c>
      <c r="AA48" s="55">
        <f>SUM(AA45:AA47)</f>
        <v>100339218303</v>
      </c>
    </row>
    <row r="49" spans="1:27" ht="12.75">
      <c r="A49" s="56" t="s">
        <v>96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97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98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7" t="s">
        <v>76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99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90981070</v>
      </c>
      <c r="D6" s="18">
        <v>192832927</v>
      </c>
      <c r="E6" s="19">
        <v>65719713</v>
      </c>
      <c r="F6" s="20">
        <v>111415946</v>
      </c>
      <c r="G6" s="20">
        <v>206383601</v>
      </c>
      <c r="H6" s="20">
        <v>-46827154</v>
      </c>
      <c r="I6" s="20"/>
      <c r="J6" s="20">
        <v>159556447</v>
      </c>
      <c r="K6" s="20">
        <v>-26954339</v>
      </c>
      <c r="L6" s="20">
        <v>-15017402</v>
      </c>
      <c r="M6" s="20">
        <v>98006984</v>
      </c>
      <c r="N6" s="20">
        <v>56035243</v>
      </c>
      <c r="O6" s="20">
        <v>-29353352</v>
      </c>
      <c r="P6" s="20">
        <v>-12469666</v>
      </c>
      <c r="Q6" s="20">
        <v>55988656</v>
      </c>
      <c r="R6" s="20">
        <v>14165638</v>
      </c>
      <c r="S6" s="20">
        <v>-24938098</v>
      </c>
      <c r="T6" s="20">
        <v>37917899</v>
      </c>
      <c r="U6" s="20"/>
      <c r="V6" s="20">
        <v>12979801</v>
      </c>
      <c r="W6" s="20">
        <v>242737129</v>
      </c>
      <c r="X6" s="20">
        <v>111415946</v>
      </c>
      <c r="Y6" s="20">
        <v>131321183</v>
      </c>
      <c r="Z6" s="21">
        <v>117.87</v>
      </c>
      <c r="AA6" s="22">
        <v>111415946</v>
      </c>
    </row>
    <row r="7" spans="1:27" ht="12.75">
      <c r="A7" s="23" t="s">
        <v>34</v>
      </c>
      <c r="B7" s="17"/>
      <c r="C7" s="18">
        <v>22093647</v>
      </c>
      <c r="D7" s="18">
        <v>22140564</v>
      </c>
      <c r="E7" s="19">
        <v>65821253</v>
      </c>
      <c r="F7" s="20">
        <v>886866</v>
      </c>
      <c r="G7" s="20">
        <v>22093648</v>
      </c>
      <c r="H7" s="20"/>
      <c r="I7" s="20"/>
      <c r="J7" s="20">
        <v>22093648</v>
      </c>
      <c r="K7" s="20">
        <v>20204</v>
      </c>
      <c r="L7" s="20"/>
      <c r="M7" s="20">
        <v>-1</v>
      </c>
      <c r="N7" s="20">
        <v>20203</v>
      </c>
      <c r="O7" s="20">
        <v>-754</v>
      </c>
      <c r="P7" s="20">
        <v>14149</v>
      </c>
      <c r="Q7" s="20"/>
      <c r="R7" s="20">
        <v>13395</v>
      </c>
      <c r="S7" s="20"/>
      <c r="T7" s="20"/>
      <c r="U7" s="20"/>
      <c r="V7" s="20"/>
      <c r="W7" s="20">
        <v>22127246</v>
      </c>
      <c r="X7" s="20">
        <v>886866</v>
      </c>
      <c r="Y7" s="20">
        <v>21240380</v>
      </c>
      <c r="Z7" s="21">
        <v>2394.99</v>
      </c>
      <c r="AA7" s="22">
        <v>886866</v>
      </c>
    </row>
    <row r="8" spans="1:27" ht="12.75">
      <c r="A8" s="23" t="s">
        <v>35</v>
      </c>
      <c r="B8" s="17"/>
      <c r="C8" s="18">
        <v>-40309444</v>
      </c>
      <c r="D8" s="18">
        <v>55603155</v>
      </c>
      <c r="E8" s="19">
        <v>117174681</v>
      </c>
      <c r="F8" s="20">
        <v>33573391</v>
      </c>
      <c r="G8" s="20">
        <v>-50820971</v>
      </c>
      <c r="H8" s="20">
        <v>4161995</v>
      </c>
      <c r="I8" s="20"/>
      <c r="J8" s="20">
        <v>-46658976</v>
      </c>
      <c r="K8" s="20">
        <v>-4244471</v>
      </c>
      <c r="L8" s="20">
        <v>-16758224</v>
      </c>
      <c r="M8" s="20">
        <v>2974105</v>
      </c>
      <c r="N8" s="20">
        <v>-18028590</v>
      </c>
      <c r="O8" s="20">
        <v>92701036</v>
      </c>
      <c r="P8" s="20">
        <v>-9020470</v>
      </c>
      <c r="Q8" s="20">
        <v>16983566</v>
      </c>
      <c r="R8" s="20">
        <v>100664132</v>
      </c>
      <c r="S8" s="20">
        <v>5841876</v>
      </c>
      <c r="T8" s="20">
        <v>74649294</v>
      </c>
      <c r="U8" s="20"/>
      <c r="V8" s="20">
        <v>80491170</v>
      </c>
      <c r="W8" s="20">
        <v>116467736</v>
      </c>
      <c r="X8" s="20">
        <v>33573391</v>
      </c>
      <c r="Y8" s="20">
        <v>82894345</v>
      </c>
      <c r="Z8" s="21">
        <v>246.9</v>
      </c>
      <c r="AA8" s="22">
        <v>33573391</v>
      </c>
    </row>
    <row r="9" spans="1:27" ht="12.75">
      <c r="A9" s="23" t="s">
        <v>36</v>
      </c>
      <c r="B9" s="17"/>
      <c r="C9" s="18">
        <v>-149387080</v>
      </c>
      <c r="D9" s="18">
        <v>-81557772</v>
      </c>
      <c r="E9" s="19">
        <v>65890000</v>
      </c>
      <c r="F9" s="20">
        <v>103999681</v>
      </c>
      <c r="G9" s="20">
        <v>-159029740</v>
      </c>
      <c r="H9" s="20">
        <v>7250746</v>
      </c>
      <c r="I9" s="20"/>
      <c r="J9" s="20">
        <v>-151778994</v>
      </c>
      <c r="K9" s="20">
        <v>5838832</v>
      </c>
      <c r="L9" s="20">
        <v>23060699</v>
      </c>
      <c r="M9" s="20">
        <v>6644318</v>
      </c>
      <c r="N9" s="20">
        <v>35543849</v>
      </c>
      <c r="O9" s="20">
        <v>-685373</v>
      </c>
      <c r="P9" s="20">
        <v>2068829</v>
      </c>
      <c r="Q9" s="20">
        <v>16056910</v>
      </c>
      <c r="R9" s="20">
        <v>17440366</v>
      </c>
      <c r="S9" s="20">
        <v>5092884</v>
      </c>
      <c r="T9" s="20">
        <v>888738</v>
      </c>
      <c r="U9" s="20"/>
      <c r="V9" s="20">
        <v>5981622</v>
      </c>
      <c r="W9" s="20">
        <v>-92813157</v>
      </c>
      <c r="X9" s="20">
        <v>103999681</v>
      </c>
      <c r="Y9" s="20">
        <v>-196812838</v>
      </c>
      <c r="Z9" s="21">
        <v>-189.24</v>
      </c>
      <c r="AA9" s="22">
        <v>103999681</v>
      </c>
    </row>
    <row r="10" spans="1:27" ht="12.7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2.75">
      <c r="A11" s="23" t="s">
        <v>38</v>
      </c>
      <c r="B11" s="17"/>
      <c r="C11" s="18">
        <v>119300489</v>
      </c>
      <c r="D11" s="18">
        <v>127007864</v>
      </c>
      <c r="E11" s="19">
        <v>125379000</v>
      </c>
      <c r="F11" s="20">
        <v>123536608</v>
      </c>
      <c r="G11" s="20">
        <v>119426899</v>
      </c>
      <c r="H11" s="20">
        <v>2924414</v>
      </c>
      <c r="I11" s="20"/>
      <c r="J11" s="20">
        <v>122351313</v>
      </c>
      <c r="K11" s="20">
        <v>1262827</v>
      </c>
      <c r="L11" s="20">
        <v>3234274</v>
      </c>
      <c r="M11" s="20">
        <v>-351191</v>
      </c>
      <c r="N11" s="20">
        <v>4145910</v>
      </c>
      <c r="O11" s="20">
        <v>-2969223</v>
      </c>
      <c r="P11" s="20">
        <v>-534100</v>
      </c>
      <c r="Q11" s="20">
        <v>4005357</v>
      </c>
      <c r="R11" s="20">
        <v>502034</v>
      </c>
      <c r="S11" s="20">
        <v>-478128</v>
      </c>
      <c r="T11" s="20"/>
      <c r="U11" s="20"/>
      <c r="V11" s="20">
        <v>-478128</v>
      </c>
      <c r="W11" s="20">
        <v>126521129</v>
      </c>
      <c r="X11" s="20">
        <v>123536608</v>
      </c>
      <c r="Y11" s="20">
        <v>2984521</v>
      </c>
      <c r="Z11" s="21">
        <v>2.42</v>
      </c>
      <c r="AA11" s="22">
        <v>123536608</v>
      </c>
    </row>
    <row r="12" spans="1:27" ht="12.75">
      <c r="A12" s="27" t="s">
        <v>39</v>
      </c>
      <c r="B12" s="28"/>
      <c r="C12" s="29">
        <f aca="true" t="shared" si="0" ref="C12:Y12">SUM(C6:C11)</f>
        <v>42678682</v>
      </c>
      <c r="D12" s="29">
        <f>SUM(D6:D11)</f>
        <v>316026738</v>
      </c>
      <c r="E12" s="30">
        <f t="shared" si="0"/>
        <v>439984647</v>
      </c>
      <c r="F12" s="31">
        <f t="shared" si="0"/>
        <v>373412492</v>
      </c>
      <c r="G12" s="31">
        <f t="shared" si="0"/>
        <v>138053437</v>
      </c>
      <c r="H12" s="31">
        <f t="shared" si="0"/>
        <v>-32489999</v>
      </c>
      <c r="I12" s="31">
        <f t="shared" si="0"/>
        <v>0</v>
      </c>
      <c r="J12" s="31">
        <f t="shared" si="0"/>
        <v>105563438</v>
      </c>
      <c r="K12" s="31">
        <f t="shared" si="0"/>
        <v>-24076947</v>
      </c>
      <c r="L12" s="31">
        <f t="shared" si="0"/>
        <v>-5480653</v>
      </c>
      <c r="M12" s="31">
        <f t="shared" si="0"/>
        <v>107274215</v>
      </c>
      <c r="N12" s="31">
        <f t="shared" si="0"/>
        <v>77716615</v>
      </c>
      <c r="O12" s="31">
        <f t="shared" si="0"/>
        <v>59692334</v>
      </c>
      <c r="P12" s="31">
        <f t="shared" si="0"/>
        <v>-19941258</v>
      </c>
      <c r="Q12" s="31">
        <f t="shared" si="0"/>
        <v>93034489</v>
      </c>
      <c r="R12" s="31">
        <f t="shared" si="0"/>
        <v>132785565</v>
      </c>
      <c r="S12" s="31">
        <f t="shared" si="0"/>
        <v>-14481466</v>
      </c>
      <c r="T12" s="31">
        <f t="shared" si="0"/>
        <v>113455931</v>
      </c>
      <c r="U12" s="31">
        <f t="shared" si="0"/>
        <v>0</v>
      </c>
      <c r="V12" s="31">
        <f t="shared" si="0"/>
        <v>98974465</v>
      </c>
      <c r="W12" s="31">
        <f t="shared" si="0"/>
        <v>415040083</v>
      </c>
      <c r="X12" s="31">
        <f t="shared" si="0"/>
        <v>373412492</v>
      </c>
      <c r="Y12" s="31">
        <f t="shared" si="0"/>
        <v>41627591</v>
      </c>
      <c r="Z12" s="32">
        <f>+IF(X12&lt;&gt;0,+(Y12/X12)*100,0)</f>
        <v>11.147883879578405</v>
      </c>
      <c r="AA12" s="33">
        <f>SUM(AA6:AA11)</f>
        <v>373412492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42</v>
      </c>
      <c r="B16" s="17"/>
      <c r="C16" s="18">
        <v>41494868</v>
      </c>
      <c r="D16" s="18">
        <v>41494868</v>
      </c>
      <c r="E16" s="19"/>
      <c r="F16" s="20"/>
      <c r="G16" s="24">
        <v>41494868</v>
      </c>
      <c r="H16" s="24"/>
      <c r="I16" s="24"/>
      <c r="J16" s="20">
        <v>41494868</v>
      </c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>
        <v>41494868</v>
      </c>
      <c r="X16" s="20"/>
      <c r="Y16" s="24">
        <v>41494868</v>
      </c>
      <c r="Z16" s="25"/>
      <c r="AA16" s="26"/>
    </row>
    <row r="17" spans="1:27" ht="12.75">
      <c r="A17" s="23" t="s">
        <v>43</v>
      </c>
      <c r="B17" s="17"/>
      <c r="C17" s="18">
        <v>13930030</v>
      </c>
      <c r="D17" s="18">
        <v>16059260</v>
      </c>
      <c r="E17" s="19">
        <v>30463000</v>
      </c>
      <c r="F17" s="20">
        <v>13703995</v>
      </c>
      <c r="G17" s="20">
        <v>14351897</v>
      </c>
      <c r="H17" s="20"/>
      <c r="I17" s="20"/>
      <c r="J17" s="20">
        <v>14351897</v>
      </c>
      <c r="K17" s="20">
        <v>-32783</v>
      </c>
      <c r="L17" s="20">
        <v>-31397</v>
      </c>
      <c r="M17" s="20">
        <v>-32443</v>
      </c>
      <c r="N17" s="20">
        <v>-96623</v>
      </c>
      <c r="O17" s="20">
        <v>-32443</v>
      </c>
      <c r="P17" s="20">
        <v>-29324</v>
      </c>
      <c r="Q17" s="20">
        <v>2384589</v>
      </c>
      <c r="R17" s="20">
        <v>2322822</v>
      </c>
      <c r="S17" s="20">
        <v>-31397</v>
      </c>
      <c r="T17" s="20"/>
      <c r="U17" s="20"/>
      <c r="V17" s="20">
        <v>-31397</v>
      </c>
      <c r="W17" s="20">
        <v>16546699</v>
      </c>
      <c r="X17" s="20">
        <v>13703995</v>
      </c>
      <c r="Y17" s="20">
        <v>2842704</v>
      </c>
      <c r="Z17" s="21">
        <v>20.74</v>
      </c>
      <c r="AA17" s="22">
        <v>13703995</v>
      </c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1581855960</v>
      </c>
      <c r="D19" s="18">
        <v>1569163727</v>
      </c>
      <c r="E19" s="19">
        <v>2386978990</v>
      </c>
      <c r="F19" s="20">
        <v>1574367064</v>
      </c>
      <c r="G19" s="20">
        <v>1573971433</v>
      </c>
      <c r="H19" s="20">
        <v>4143573</v>
      </c>
      <c r="I19" s="20"/>
      <c r="J19" s="20">
        <v>1578115006</v>
      </c>
      <c r="K19" s="20">
        <v>324637</v>
      </c>
      <c r="L19" s="20">
        <v>-3350860</v>
      </c>
      <c r="M19" s="20">
        <v>2249666</v>
      </c>
      <c r="N19" s="20">
        <v>-776557</v>
      </c>
      <c r="O19" s="20">
        <v>-2588352</v>
      </c>
      <c r="P19" s="20">
        <v>1148789</v>
      </c>
      <c r="Q19" s="20">
        <v>-4191793</v>
      </c>
      <c r="R19" s="20">
        <v>-5631356</v>
      </c>
      <c r="S19" s="20">
        <v>-6365287</v>
      </c>
      <c r="T19" s="20"/>
      <c r="U19" s="20"/>
      <c r="V19" s="20">
        <v>-6365287</v>
      </c>
      <c r="W19" s="20">
        <v>1565341806</v>
      </c>
      <c r="X19" s="20">
        <v>1574367064</v>
      </c>
      <c r="Y19" s="20">
        <v>-9025258</v>
      </c>
      <c r="Z19" s="21">
        <v>-0.57</v>
      </c>
      <c r="AA19" s="22">
        <v>1574367064</v>
      </c>
    </row>
    <row r="20" spans="1:27" ht="12.75">
      <c r="A20" s="23"/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46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47</v>
      </c>
      <c r="B22" s="17"/>
      <c r="C22" s="18">
        <v>2046426</v>
      </c>
      <c r="D22" s="18">
        <v>1363935</v>
      </c>
      <c r="E22" s="19">
        <v>1290000</v>
      </c>
      <c r="F22" s="20">
        <v>1870576</v>
      </c>
      <c r="G22" s="20">
        <v>2718443</v>
      </c>
      <c r="H22" s="20"/>
      <c r="I22" s="20"/>
      <c r="J22" s="20">
        <v>2718443</v>
      </c>
      <c r="K22" s="20">
        <v>-133715</v>
      </c>
      <c r="L22" s="20">
        <v>137304</v>
      </c>
      <c r="M22" s="20">
        <v>96990</v>
      </c>
      <c r="N22" s="20">
        <v>100579</v>
      </c>
      <c r="O22" s="20">
        <v>-67345</v>
      </c>
      <c r="P22" s="20">
        <v>48698</v>
      </c>
      <c r="Q22" s="20">
        <v>-555338</v>
      </c>
      <c r="R22" s="20">
        <v>-573985</v>
      </c>
      <c r="S22" s="20">
        <v>-67737</v>
      </c>
      <c r="T22" s="20"/>
      <c r="U22" s="20"/>
      <c r="V22" s="20">
        <v>-67737</v>
      </c>
      <c r="W22" s="20">
        <v>2177300</v>
      </c>
      <c r="X22" s="20">
        <v>1870576</v>
      </c>
      <c r="Y22" s="20">
        <v>306724</v>
      </c>
      <c r="Z22" s="21">
        <v>16.4</v>
      </c>
      <c r="AA22" s="22">
        <v>1870576</v>
      </c>
    </row>
    <row r="23" spans="1:27" ht="12.75">
      <c r="A23" s="23" t="s">
        <v>48</v>
      </c>
      <c r="B23" s="17"/>
      <c r="C23" s="18">
        <v>2160329</v>
      </c>
      <c r="D23" s="18">
        <v>2160329</v>
      </c>
      <c r="E23" s="19"/>
      <c r="F23" s="20"/>
      <c r="G23" s="24">
        <v>2160329</v>
      </c>
      <c r="H23" s="24"/>
      <c r="I23" s="24"/>
      <c r="J23" s="20">
        <v>2160329</v>
      </c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>
        <v>2160329</v>
      </c>
      <c r="X23" s="20"/>
      <c r="Y23" s="24">
        <v>2160329</v>
      </c>
      <c r="Z23" s="25"/>
      <c r="AA23" s="26"/>
    </row>
    <row r="24" spans="1:27" ht="12.75">
      <c r="A24" s="27" t="s">
        <v>49</v>
      </c>
      <c r="B24" s="35"/>
      <c r="C24" s="29">
        <f aca="true" t="shared" si="1" ref="C24:Y24">SUM(C15:C23)</f>
        <v>1641487613</v>
      </c>
      <c r="D24" s="29">
        <f>SUM(D15:D23)</f>
        <v>1630242119</v>
      </c>
      <c r="E24" s="36">
        <f t="shared" si="1"/>
        <v>2418731990</v>
      </c>
      <c r="F24" s="37">
        <f t="shared" si="1"/>
        <v>1589941635</v>
      </c>
      <c r="G24" s="37">
        <f t="shared" si="1"/>
        <v>1634696970</v>
      </c>
      <c r="H24" s="37">
        <f t="shared" si="1"/>
        <v>4143573</v>
      </c>
      <c r="I24" s="37">
        <f t="shared" si="1"/>
        <v>0</v>
      </c>
      <c r="J24" s="37">
        <f t="shared" si="1"/>
        <v>1638840543</v>
      </c>
      <c r="K24" s="37">
        <f t="shared" si="1"/>
        <v>158139</v>
      </c>
      <c r="L24" s="37">
        <f t="shared" si="1"/>
        <v>-3244953</v>
      </c>
      <c r="M24" s="37">
        <f t="shared" si="1"/>
        <v>2314213</v>
      </c>
      <c r="N24" s="37">
        <f t="shared" si="1"/>
        <v>-772601</v>
      </c>
      <c r="O24" s="37">
        <f t="shared" si="1"/>
        <v>-2688140</v>
      </c>
      <c r="P24" s="37">
        <f t="shared" si="1"/>
        <v>1168163</v>
      </c>
      <c r="Q24" s="37">
        <f t="shared" si="1"/>
        <v>-2362542</v>
      </c>
      <c r="R24" s="37">
        <f t="shared" si="1"/>
        <v>-3882519</v>
      </c>
      <c r="S24" s="37">
        <f t="shared" si="1"/>
        <v>-6464421</v>
      </c>
      <c r="T24" s="37">
        <f t="shared" si="1"/>
        <v>0</v>
      </c>
      <c r="U24" s="37">
        <f t="shared" si="1"/>
        <v>0</v>
      </c>
      <c r="V24" s="37">
        <f t="shared" si="1"/>
        <v>-6464421</v>
      </c>
      <c r="W24" s="37">
        <f t="shared" si="1"/>
        <v>1627721002</v>
      </c>
      <c r="X24" s="37">
        <f t="shared" si="1"/>
        <v>1589941635</v>
      </c>
      <c r="Y24" s="37">
        <f t="shared" si="1"/>
        <v>37779367</v>
      </c>
      <c r="Z24" s="38">
        <f>+IF(X24&lt;&gt;0,+(Y24/X24)*100,0)</f>
        <v>2.37614804017633</v>
      </c>
      <c r="AA24" s="39">
        <f>SUM(AA15:AA23)</f>
        <v>1589941635</v>
      </c>
    </row>
    <row r="25" spans="1:27" ht="12.75">
      <c r="A25" s="27" t="s">
        <v>50</v>
      </c>
      <c r="B25" s="28"/>
      <c r="C25" s="29">
        <f aca="true" t="shared" si="2" ref="C25:Y25">+C12+C24</f>
        <v>1684166295</v>
      </c>
      <c r="D25" s="29">
        <f>+D12+D24</f>
        <v>1946268857</v>
      </c>
      <c r="E25" s="30">
        <f t="shared" si="2"/>
        <v>2858716637</v>
      </c>
      <c r="F25" s="31">
        <f t="shared" si="2"/>
        <v>1963354127</v>
      </c>
      <c r="G25" s="31">
        <f t="shared" si="2"/>
        <v>1772750407</v>
      </c>
      <c r="H25" s="31">
        <f t="shared" si="2"/>
        <v>-28346426</v>
      </c>
      <c r="I25" s="31">
        <f t="shared" si="2"/>
        <v>0</v>
      </c>
      <c r="J25" s="31">
        <f t="shared" si="2"/>
        <v>1744403981</v>
      </c>
      <c r="K25" s="31">
        <f t="shared" si="2"/>
        <v>-23918808</v>
      </c>
      <c r="L25" s="31">
        <f t="shared" si="2"/>
        <v>-8725606</v>
      </c>
      <c r="M25" s="31">
        <f t="shared" si="2"/>
        <v>109588428</v>
      </c>
      <c r="N25" s="31">
        <f t="shared" si="2"/>
        <v>76944014</v>
      </c>
      <c r="O25" s="31">
        <f t="shared" si="2"/>
        <v>57004194</v>
      </c>
      <c r="P25" s="31">
        <f t="shared" si="2"/>
        <v>-18773095</v>
      </c>
      <c r="Q25" s="31">
        <f t="shared" si="2"/>
        <v>90671947</v>
      </c>
      <c r="R25" s="31">
        <f t="shared" si="2"/>
        <v>128903046</v>
      </c>
      <c r="S25" s="31">
        <f t="shared" si="2"/>
        <v>-20945887</v>
      </c>
      <c r="T25" s="31">
        <f t="shared" si="2"/>
        <v>113455931</v>
      </c>
      <c r="U25" s="31">
        <f t="shared" si="2"/>
        <v>0</v>
      </c>
      <c r="V25" s="31">
        <f t="shared" si="2"/>
        <v>92510044</v>
      </c>
      <c r="W25" s="31">
        <f t="shared" si="2"/>
        <v>2042761085</v>
      </c>
      <c r="X25" s="31">
        <f t="shared" si="2"/>
        <v>1963354127</v>
      </c>
      <c r="Y25" s="31">
        <f t="shared" si="2"/>
        <v>79406958</v>
      </c>
      <c r="Z25" s="32">
        <f>+IF(X25&lt;&gt;0,+(Y25/X25)*100,0)</f>
        <v>4.044454177063494</v>
      </c>
      <c r="AA25" s="33">
        <f>+AA12+AA24</f>
        <v>1963354127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51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52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53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54</v>
      </c>
      <c r="B30" s="17"/>
      <c r="C30" s="18">
        <v>3568493</v>
      </c>
      <c r="D30" s="18">
        <v>3568493</v>
      </c>
      <c r="E30" s="19"/>
      <c r="F30" s="20"/>
      <c r="G30" s="20">
        <v>3568493</v>
      </c>
      <c r="H30" s="20"/>
      <c r="I30" s="20"/>
      <c r="J30" s="20">
        <v>3568493</v>
      </c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>
        <v>3568493</v>
      </c>
      <c r="X30" s="20"/>
      <c r="Y30" s="20">
        <v>3568493</v>
      </c>
      <c r="Z30" s="21"/>
      <c r="AA30" s="22"/>
    </row>
    <row r="31" spans="1:27" ht="12.75">
      <c r="A31" s="23" t="s">
        <v>55</v>
      </c>
      <c r="B31" s="17"/>
      <c r="C31" s="18">
        <v>16529177</v>
      </c>
      <c r="D31" s="18">
        <v>16308912</v>
      </c>
      <c r="E31" s="19"/>
      <c r="F31" s="20">
        <v>15803896</v>
      </c>
      <c r="G31" s="20">
        <v>16551931</v>
      </c>
      <c r="H31" s="20">
        <v>34206</v>
      </c>
      <c r="I31" s="20"/>
      <c r="J31" s="20">
        <v>16586137</v>
      </c>
      <c r="K31" s="20">
        <v>38176</v>
      </c>
      <c r="L31" s="20">
        <v>-46391</v>
      </c>
      <c r="M31" s="20">
        <v>-323485</v>
      </c>
      <c r="N31" s="20">
        <v>-331700</v>
      </c>
      <c r="O31" s="20">
        <v>-92089</v>
      </c>
      <c r="P31" s="20">
        <v>548978</v>
      </c>
      <c r="Q31" s="20">
        <v>-50054</v>
      </c>
      <c r="R31" s="20">
        <v>406835</v>
      </c>
      <c r="S31" s="20">
        <v>-4618</v>
      </c>
      <c r="T31" s="20">
        <v>230680</v>
      </c>
      <c r="U31" s="20"/>
      <c r="V31" s="20">
        <v>226062</v>
      </c>
      <c r="W31" s="20">
        <v>16887334</v>
      </c>
      <c r="X31" s="20">
        <v>15803896</v>
      </c>
      <c r="Y31" s="20">
        <v>1083438</v>
      </c>
      <c r="Z31" s="21">
        <v>6.86</v>
      </c>
      <c r="AA31" s="22">
        <v>15803896</v>
      </c>
    </row>
    <row r="32" spans="1:27" ht="12.75">
      <c r="A32" s="23" t="s">
        <v>56</v>
      </c>
      <c r="B32" s="17"/>
      <c r="C32" s="18">
        <v>-33861644</v>
      </c>
      <c r="D32" s="18">
        <v>-37486529</v>
      </c>
      <c r="E32" s="19">
        <v>20000000</v>
      </c>
      <c r="F32" s="20">
        <v>55000000</v>
      </c>
      <c r="G32" s="20">
        <v>-109834056</v>
      </c>
      <c r="H32" s="20">
        <v>-3463687</v>
      </c>
      <c r="I32" s="20"/>
      <c r="J32" s="20">
        <v>-113297743</v>
      </c>
      <c r="K32" s="20">
        <v>5079805</v>
      </c>
      <c r="L32" s="20">
        <v>25474232</v>
      </c>
      <c r="M32" s="20">
        <v>-14607997</v>
      </c>
      <c r="N32" s="20">
        <v>15946040</v>
      </c>
      <c r="O32" s="20">
        <v>-21032949</v>
      </c>
      <c r="P32" s="20">
        <v>5546028</v>
      </c>
      <c r="Q32" s="20">
        <v>-4739706</v>
      </c>
      <c r="R32" s="20">
        <v>-20226627</v>
      </c>
      <c r="S32" s="20">
        <v>8904183</v>
      </c>
      <c r="T32" s="20">
        <v>54299636</v>
      </c>
      <c r="U32" s="20"/>
      <c r="V32" s="20">
        <v>63203819</v>
      </c>
      <c r="W32" s="20">
        <v>-54374511</v>
      </c>
      <c r="X32" s="20">
        <v>55000000</v>
      </c>
      <c r="Y32" s="20">
        <v>-109374511</v>
      </c>
      <c r="Z32" s="21">
        <v>-198.86</v>
      </c>
      <c r="AA32" s="22">
        <v>55000000</v>
      </c>
    </row>
    <row r="33" spans="1:27" ht="12.75">
      <c r="A33" s="23" t="s">
        <v>57</v>
      </c>
      <c r="B33" s="17"/>
      <c r="C33" s="18">
        <v>19521380</v>
      </c>
      <c r="D33" s="18">
        <v>30569482</v>
      </c>
      <c r="E33" s="19"/>
      <c r="F33" s="20">
        <v>30569133</v>
      </c>
      <c r="G33" s="20">
        <v>17851471</v>
      </c>
      <c r="H33" s="20">
        <v>-315494</v>
      </c>
      <c r="I33" s="20"/>
      <c r="J33" s="20">
        <v>17535977</v>
      </c>
      <c r="K33" s="20"/>
      <c r="L33" s="20">
        <v>-152414</v>
      </c>
      <c r="M33" s="20">
        <v>5511653</v>
      </c>
      <c r="N33" s="20">
        <v>5359239</v>
      </c>
      <c r="O33" s="20">
        <v>-491645</v>
      </c>
      <c r="P33" s="20">
        <v>-140447</v>
      </c>
      <c r="Q33" s="20">
        <v>7149926</v>
      </c>
      <c r="R33" s="20">
        <v>6517834</v>
      </c>
      <c r="S33" s="20"/>
      <c r="T33" s="20">
        <v>-192209</v>
      </c>
      <c r="U33" s="20"/>
      <c r="V33" s="20">
        <v>-192209</v>
      </c>
      <c r="W33" s="20">
        <v>29220841</v>
      </c>
      <c r="X33" s="20">
        <v>30569133</v>
      </c>
      <c r="Y33" s="20">
        <v>-1348292</v>
      </c>
      <c r="Z33" s="21">
        <v>-4.41</v>
      </c>
      <c r="AA33" s="22">
        <v>30569133</v>
      </c>
    </row>
    <row r="34" spans="1:27" ht="12.75">
      <c r="A34" s="27" t="s">
        <v>58</v>
      </c>
      <c r="B34" s="28"/>
      <c r="C34" s="29">
        <f aca="true" t="shared" si="3" ref="C34:Y34">SUM(C29:C33)</f>
        <v>5757406</v>
      </c>
      <c r="D34" s="29">
        <f>SUM(D29:D33)</f>
        <v>12960358</v>
      </c>
      <c r="E34" s="30">
        <f t="shared" si="3"/>
        <v>20000000</v>
      </c>
      <c r="F34" s="31">
        <f t="shared" si="3"/>
        <v>101373029</v>
      </c>
      <c r="G34" s="31">
        <f t="shared" si="3"/>
        <v>-71862161</v>
      </c>
      <c r="H34" s="31">
        <f t="shared" si="3"/>
        <v>-3744975</v>
      </c>
      <c r="I34" s="31">
        <f t="shared" si="3"/>
        <v>0</v>
      </c>
      <c r="J34" s="31">
        <f t="shared" si="3"/>
        <v>-75607136</v>
      </c>
      <c r="K34" s="31">
        <f t="shared" si="3"/>
        <v>5117981</v>
      </c>
      <c r="L34" s="31">
        <f t="shared" si="3"/>
        <v>25275427</v>
      </c>
      <c r="M34" s="31">
        <f t="shared" si="3"/>
        <v>-9419829</v>
      </c>
      <c r="N34" s="31">
        <f t="shared" si="3"/>
        <v>20973579</v>
      </c>
      <c r="O34" s="31">
        <f t="shared" si="3"/>
        <v>-21616683</v>
      </c>
      <c r="P34" s="31">
        <f t="shared" si="3"/>
        <v>5954559</v>
      </c>
      <c r="Q34" s="31">
        <f t="shared" si="3"/>
        <v>2360166</v>
      </c>
      <c r="R34" s="31">
        <f t="shared" si="3"/>
        <v>-13301958</v>
      </c>
      <c r="S34" s="31">
        <f t="shared" si="3"/>
        <v>8899565</v>
      </c>
      <c r="T34" s="31">
        <f t="shared" si="3"/>
        <v>54338107</v>
      </c>
      <c r="U34" s="31">
        <f t="shared" si="3"/>
        <v>0</v>
      </c>
      <c r="V34" s="31">
        <f t="shared" si="3"/>
        <v>63237672</v>
      </c>
      <c r="W34" s="31">
        <f t="shared" si="3"/>
        <v>-4697843</v>
      </c>
      <c r="X34" s="31">
        <f t="shared" si="3"/>
        <v>101373029</v>
      </c>
      <c r="Y34" s="31">
        <f t="shared" si="3"/>
        <v>-106070872</v>
      </c>
      <c r="Z34" s="32">
        <f>+IF(X34&lt;&gt;0,+(Y34/X34)*100,0)</f>
        <v>-104.63421389924139</v>
      </c>
      <c r="AA34" s="33">
        <f>SUM(AA29:AA33)</f>
        <v>101373029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59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60</v>
      </c>
      <c r="B37" s="17"/>
      <c r="C37" s="18">
        <v>-2871961</v>
      </c>
      <c r="D37" s="18">
        <v>-3252068</v>
      </c>
      <c r="E37" s="19"/>
      <c r="F37" s="20"/>
      <c r="G37" s="20">
        <v>-2871961</v>
      </c>
      <c r="H37" s="20"/>
      <c r="I37" s="20"/>
      <c r="J37" s="20">
        <v>-2871961</v>
      </c>
      <c r="K37" s="20"/>
      <c r="L37" s="20"/>
      <c r="M37" s="20"/>
      <c r="N37" s="20"/>
      <c r="O37" s="20">
        <v>-219750</v>
      </c>
      <c r="P37" s="20"/>
      <c r="Q37" s="20">
        <v>-160357</v>
      </c>
      <c r="R37" s="20">
        <v>-380107</v>
      </c>
      <c r="S37" s="20"/>
      <c r="T37" s="20"/>
      <c r="U37" s="20"/>
      <c r="V37" s="20"/>
      <c r="W37" s="20">
        <v>-3252068</v>
      </c>
      <c r="X37" s="20"/>
      <c r="Y37" s="20">
        <v>-3252068</v>
      </c>
      <c r="Z37" s="21"/>
      <c r="AA37" s="22"/>
    </row>
    <row r="38" spans="1:27" ht="12.75">
      <c r="A38" s="23" t="s">
        <v>57</v>
      </c>
      <c r="B38" s="17"/>
      <c r="C38" s="18">
        <v>133680824</v>
      </c>
      <c r="D38" s="18">
        <v>128837623</v>
      </c>
      <c r="E38" s="19">
        <v>64000</v>
      </c>
      <c r="F38" s="20">
        <v>106273000</v>
      </c>
      <c r="G38" s="20">
        <v>145699345</v>
      </c>
      <c r="H38" s="20"/>
      <c r="I38" s="20"/>
      <c r="J38" s="20">
        <v>145699345</v>
      </c>
      <c r="K38" s="20"/>
      <c r="L38" s="20">
        <v>-7677</v>
      </c>
      <c r="M38" s="20">
        <v>-5169052</v>
      </c>
      <c r="N38" s="20">
        <v>-5176729</v>
      </c>
      <c r="O38" s="20">
        <v>219750</v>
      </c>
      <c r="P38" s="20"/>
      <c r="Q38" s="20">
        <v>113777</v>
      </c>
      <c r="R38" s="20">
        <v>333527</v>
      </c>
      <c r="S38" s="20"/>
      <c r="T38" s="20"/>
      <c r="U38" s="20"/>
      <c r="V38" s="20"/>
      <c r="W38" s="20">
        <v>140856143</v>
      </c>
      <c r="X38" s="20">
        <v>106273000</v>
      </c>
      <c r="Y38" s="20">
        <v>34583143</v>
      </c>
      <c r="Z38" s="21">
        <v>32.54</v>
      </c>
      <c r="AA38" s="22">
        <v>106273000</v>
      </c>
    </row>
    <row r="39" spans="1:27" ht="12.75">
      <c r="A39" s="27" t="s">
        <v>61</v>
      </c>
      <c r="B39" s="35"/>
      <c r="C39" s="29">
        <f aca="true" t="shared" si="4" ref="C39:Y39">SUM(C37:C38)</f>
        <v>130808863</v>
      </c>
      <c r="D39" s="29">
        <f>SUM(D37:D38)</f>
        <v>125585555</v>
      </c>
      <c r="E39" s="36">
        <f t="shared" si="4"/>
        <v>64000</v>
      </c>
      <c r="F39" s="37">
        <f t="shared" si="4"/>
        <v>106273000</v>
      </c>
      <c r="G39" s="37">
        <f t="shared" si="4"/>
        <v>142827384</v>
      </c>
      <c r="H39" s="37">
        <f t="shared" si="4"/>
        <v>0</v>
      </c>
      <c r="I39" s="37">
        <f t="shared" si="4"/>
        <v>0</v>
      </c>
      <c r="J39" s="37">
        <f t="shared" si="4"/>
        <v>142827384</v>
      </c>
      <c r="K39" s="37">
        <f t="shared" si="4"/>
        <v>0</v>
      </c>
      <c r="L39" s="37">
        <f t="shared" si="4"/>
        <v>-7677</v>
      </c>
      <c r="M39" s="37">
        <f t="shared" si="4"/>
        <v>-5169052</v>
      </c>
      <c r="N39" s="37">
        <f t="shared" si="4"/>
        <v>-5176729</v>
      </c>
      <c r="O39" s="37">
        <f t="shared" si="4"/>
        <v>0</v>
      </c>
      <c r="P39" s="37">
        <f t="shared" si="4"/>
        <v>0</v>
      </c>
      <c r="Q39" s="37">
        <f t="shared" si="4"/>
        <v>-46580</v>
      </c>
      <c r="R39" s="37">
        <f t="shared" si="4"/>
        <v>-46580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137604075</v>
      </c>
      <c r="X39" s="37">
        <f t="shared" si="4"/>
        <v>106273000</v>
      </c>
      <c r="Y39" s="37">
        <f t="shared" si="4"/>
        <v>31331075</v>
      </c>
      <c r="Z39" s="38">
        <f>+IF(X39&lt;&gt;0,+(Y39/X39)*100,0)</f>
        <v>29.481688669746788</v>
      </c>
      <c r="AA39" s="39">
        <f>SUM(AA37:AA38)</f>
        <v>106273000</v>
      </c>
    </row>
    <row r="40" spans="1:27" ht="12.75">
      <c r="A40" s="27" t="s">
        <v>62</v>
      </c>
      <c r="B40" s="28"/>
      <c r="C40" s="29">
        <f aca="true" t="shared" si="5" ref="C40:Y40">+C34+C39</f>
        <v>136566269</v>
      </c>
      <c r="D40" s="29">
        <f>+D34+D39</f>
        <v>138545913</v>
      </c>
      <c r="E40" s="30">
        <f t="shared" si="5"/>
        <v>20064000</v>
      </c>
      <c r="F40" s="31">
        <f t="shared" si="5"/>
        <v>207646029</v>
      </c>
      <c r="G40" s="31">
        <f t="shared" si="5"/>
        <v>70965223</v>
      </c>
      <c r="H40" s="31">
        <f t="shared" si="5"/>
        <v>-3744975</v>
      </c>
      <c r="I40" s="31">
        <f t="shared" si="5"/>
        <v>0</v>
      </c>
      <c r="J40" s="31">
        <f t="shared" si="5"/>
        <v>67220248</v>
      </c>
      <c r="K40" s="31">
        <f t="shared" si="5"/>
        <v>5117981</v>
      </c>
      <c r="L40" s="31">
        <f t="shared" si="5"/>
        <v>25267750</v>
      </c>
      <c r="M40" s="31">
        <f t="shared" si="5"/>
        <v>-14588881</v>
      </c>
      <c r="N40" s="31">
        <f t="shared" si="5"/>
        <v>15796850</v>
      </c>
      <c r="O40" s="31">
        <f t="shared" si="5"/>
        <v>-21616683</v>
      </c>
      <c r="P40" s="31">
        <f t="shared" si="5"/>
        <v>5954559</v>
      </c>
      <c r="Q40" s="31">
        <f t="shared" si="5"/>
        <v>2313586</v>
      </c>
      <c r="R40" s="31">
        <f t="shared" si="5"/>
        <v>-13348538</v>
      </c>
      <c r="S40" s="31">
        <f t="shared" si="5"/>
        <v>8899565</v>
      </c>
      <c r="T40" s="31">
        <f t="shared" si="5"/>
        <v>54338107</v>
      </c>
      <c r="U40" s="31">
        <f t="shared" si="5"/>
        <v>0</v>
      </c>
      <c r="V40" s="31">
        <f t="shared" si="5"/>
        <v>63237672</v>
      </c>
      <c r="W40" s="31">
        <f t="shared" si="5"/>
        <v>132906232</v>
      </c>
      <c r="X40" s="31">
        <f t="shared" si="5"/>
        <v>207646029</v>
      </c>
      <c r="Y40" s="31">
        <f t="shared" si="5"/>
        <v>-74739797</v>
      </c>
      <c r="Z40" s="32">
        <f>+IF(X40&lt;&gt;0,+(Y40/X40)*100,0)</f>
        <v>-35.99384845447731</v>
      </c>
      <c r="AA40" s="33">
        <f>+AA34+AA39</f>
        <v>207646029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1547600026</v>
      </c>
      <c r="D42" s="43">
        <f>+D25-D40</f>
        <v>1807722944</v>
      </c>
      <c r="E42" s="44">
        <f t="shared" si="6"/>
        <v>2838652637</v>
      </c>
      <c r="F42" s="45">
        <f t="shared" si="6"/>
        <v>1755708098</v>
      </c>
      <c r="G42" s="45">
        <f t="shared" si="6"/>
        <v>1701785184</v>
      </c>
      <c r="H42" s="45">
        <f t="shared" si="6"/>
        <v>-24601451</v>
      </c>
      <c r="I42" s="45">
        <f t="shared" si="6"/>
        <v>0</v>
      </c>
      <c r="J42" s="45">
        <f t="shared" si="6"/>
        <v>1677183733</v>
      </c>
      <c r="K42" s="45">
        <f t="shared" si="6"/>
        <v>-29036789</v>
      </c>
      <c r="L42" s="45">
        <f t="shared" si="6"/>
        <v>-33993356</v>
      </c>
      <c r="M42" s="45">
        <f t="shared" si="6"/>
        <v>124177309</v>
      </c>
      <c r="N42" s="45">
        <f t="shared" si="6"/>
        <v>61147164</v>
      </c>
      <c r="O42" s="45">
        <f t="shared" si="6"/>
        <v>78620877</v>
      </c>
      <c r="P42" s="45">
        <f t="shared" si="6"/>
        <v>-24727654</v>
      </c>
      <c r="Q42" s="45">
        <f t="shared" si="6"/>
        <v>88358361</v>
      </c>
      <c r="R42" s="45">
        <f t="shared" si="6"/>
        <v>142251584</v>
      </c>
      <c r="S42" s="45">
        <f t="shared" si="6"/>
        <v>-29845452</v>
      </c>
      <c r="T42" s="45">
        <f t="shared" si="6"/>
        <v>59117824</v>
      </c>
      <c r="U42" s="45">
        <f t="shared" si="6"/>
        <v>0</v>
      </c>
      <c r="V42" s="45">
        <f t="shared" si="6"/>
        <v>29272372</v>
      </c>
      <c r="W42" s="45">
        <f t="shared" si="6"/>
        <v>1909854853</v>
      </c>
      <c r="X42" s="45">
        <f t="shared" si="6"/>
        <v>1755708098</v>
      </c>
      <c r="Y42" s="45">
        <f t="shared" si="6"/>
        <v>154146755</v>
      </c>
      <c r="Z42" s="46">
        <f>+IF(X42&lt;&gt;0,+(Y42/X42)*100,0)</f>
        <v>8.779748477300696</v>
      </c>
      <c r="AA42" s="47">
        <f>+AA25-AA40</f>
        <v>1755708098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1552965720</v>
      </c>
      <c r="D45" s="18">
        <v>1659651659</v>
      </c>
      <c r="E45" s="19">
        <v>2727156088</v>
      </c>
      <c r="F45" s="20">
        <v>1735182115</v>
      </c>
      <c r="G45" s="20">
        <v>1520436645</v>
      </c>
      <c r="H45" s="20"/>
      <c r="I45" s="20"/>
      <c r="J45" s="20">
        <v>1520436645</v>
      </c>
      <c r="K45" s="20"/>
      <c r="L45" s="20"/>
      <c r="M45" s="20">
        <v>17075168</v>
      </c>
      <c r="N45" s="20">
        <v>17075168</v>
      </c>
      <c r="O45" s="20">
        <v>91247091</v>
      </c>
      <c r="P45" s="20">
        <v>-665946</v>
      </c>
      <c r="Q45" s="20">
        <v>3765214</v>
      </c>
      <c r="R45" s="20">
        <v>94346359</v>
      </c>
      <c r="S45" s="20">
        <v>-529676</v>
      </c>
      <c r="T45" s="20">
        <v>-237021</v>
      </c>
      <c r="U45" s="20"/>
      <c r="V45" s="20">
        <v>-766697</v>
      </c>
      <c r="W45" s="20">
        <v>1631091475</v>
      </c>
      <c r="X45" s="20">
        <v>1735182115</v>
      </c>
      <c r="Y45" s="20">
        <v>-104090640</v>
      </c>
      <c r="Z45" s="48">
        <v>-6</v>
      </c>
      <c r="AA45" s="22">
        <v>1735182115</v>
      </c>
    </row>
    <row r="46" spans="1:27" ht="12.7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2.75">
      <c r="A47" s="23"/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68</v>
      </c>
      <c r="B48" s="50" t="s">
        <v>64</v>
      </c>
      <c r="C48" s="51">
        <f aca="true" t="shared" si="7" ref="C48:Y48">SUM(C45:C47)</f>
        <v>1552965720</v>
      </c>
      <c r="D48" s="51">
        <f>SUM(D45:D47)</f>
        <v>1659651659</v>
      </c>
      <c r="E48" s="52">
        <f t="shared" si="7"/>
        <v>2727156088</v>
      </c>
      <c r="F48" s="53">
        <f t="shared" si="7"/>
        <v>1735182115</v>
      </c>
      <c r="G48" s="53">
        <f t="shared" si="7"/>
        <v>1520436645</v>
      </c>
      <c r="H48" s="53">
        <f t="shared" si="7"/>
        <v>0</v>
      </c>
      <c r="I48" s="53">
        <f t="shared" si="7"/>
        <v>0</v>
      </c>
      <c r="J48" s="53">
        <f t="shared" si="7"/>
        <v>1520436645</v>
      </c>
      <c r="K48" s="53">
        <f t="shared" si="7"/>
        <v>0</v>
      </c>
      <c r="L48" s="53">
        <f t="shared" si="7"/>
        <v>0</v>
      </c>
      <c r="M48" s="53">
        <f t="shared" si="7"/>
        <v>17075168</v>
      </c>
      <c r="N48" s="53">
        <f t="shared" si="7"/>
        <v>17075168</v>
      </c>
      <c r="O48" s="53">
        <f t="shared" si="7"/>
        <v>91247091</v>
      </c>
      <c r="P48" s="53">
        <f t="shared" si="7"/>
        <v>-665946</v>
      </c>
      <c r="Q48" s="53">
        <f t="shared" si="7"/>
        <v>3765214</v>
      </c>
      <c r="R48" s="53">
        <f t="shared" si="7"/>
        <v>94346359</v>
      </c>
      <c r="S48" s="53">
        <f t="shared" si="7"/>
        <v>-529676</v>
      </c>
      <c r="T48" s="53">
        <f t="shared" si="7"/>
        <v>-237021</v>
      </c>
      <c r="U48" s="53">
        <f t="shared" si="7"/>
        <v>0</v>
      </c>
      <c r="V48" s="53">
        <f t="shared" si="7"/>
        <v>-766697</v>
      </c>
      <c r="W48" s="53">
        <f t="shared" si="7"/>
        <v>1631091475</v>
      </c>
      <c r="X48" s="53">
        <f t="shared" si="7"/>
        <v>1735182115</v>
      </c>
      <c r="Y48" s="53">
        <f t="shared" si="7"/>
        <v>-104090640</v>
      </c>
      <c r="Z48" s="54">
        <f>+IF(X48&lt;&gt;0,+(Y48/X48)*100,0)</f>
        <v>-5.998830848945213</v>
      </c>
      <c r="AA48" s="55">
        <f>SUM(AA45:AA47)</f>
        <v>1735182115</v>
      </c>
    </row>
    <row r="49" spans="1:27" ht="12.75">
      <c r="A49" s="56" t="s">
        <v>96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97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98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7" t="s">
        <v>77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99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210309939</v>
      </c>
      <c r="D6" s="18"/>
      <c r="E6" s="19">
        <v>118898664</v>
      </c>
      <c r="F6" s="20">
        <v>219948415</v>
      </c>
      <c r="G6" s="20">
        <v>467335577</v>
      </c>
      <c r="H6" s="20">
        <v>-18637971</v>
      </c>
      <c r="I6" s="20">
        <v>-27797108</v>
      </c>
      <c r="J6" s="20">
        <v>420900498</v>
      </c>
      <c r="K6" s="20">
        <v>-26511563</v>
      </c>
      <c r="L6" s="20">
        <v>-54433243</v>
      </c>
      <c r="M6" s="20">
        <v>99071984</v>
      </c>
      <c r="N6" s="20">
        <v>18127178</v>
      </c>
      <c r="O6" s="20">
        <v>-17521183</v>
      </c>
      <c r="P6" s="20">
        <v>-37965584</v>
      </c>
      <c r="Q6" s="20">
        <v>58815344</v>
      </c>
      <c r="R6" s="20">
        <v>3328577</v>
      </c>
      <c r="S6" s="20">
        <v>-18091352</v>
      </c>
      <c r="T6" s="20">
        <v>1268037</v>
      </c>
      <c r="U6" s="20"/>
      <c r="V6" s="20">
        <v>-16823315</v>
      </c>
      <c r="W6" s="20">
        <v>425532938</v>
      </c>
      <c r="X6" s="20">
        <v>219948415</v>
      </c>
      <c r="Y6" s="20">
        <v>205584523</v>
      </c>
      <c r="Z6" s="21">
        <v>93.47</v>
      </c>
      <c r="AA6" s="22">
        <v>219948415</v>
      </c>
    </row>
    <row r="7" spans="1:27" ht="12.75">
      <c r="A7" s="23" t="s">
        <v>34</v>
      </c>
      <c r="B7" s="17"/>
      <c r="C7" s="18">
        <v>123056855</v>
      </c>
      <c r="D7" s="18"/>
      <c r="E7" s="19"/>
      <c r="F7" s="20"/>
      <c r="G7" s="20">
        <v>123056855</v>
      </c>
      <c r="H7" s="20"/>
      <c r="I7" s="20"/>
      <c r="J7" s="20">
        <v>123056855</v>
      </c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>
        <v>123056855</v>
      </c>
      <c r="X7" s="20"/>
      <c r="Y7" s="20">
        <v>123056855</v>
      </c>
      <c r="Z7" s="21"/>
      <c r="AA7" s="22"/>
    </row>
    <row r="8" spans="1:27" ht="12.75">
      <c r="A8" s="23" t="s">
        <v>35</v>
      </c>
      <c r="B8" s="17"/>
      <c r="C8" s="18">
        <v>40339906</v>
      </c>
      <c r="D8" s="18"/>
      <c r="E8" s="19">
        <v>-3600000</v>
      </c>
      <c r="F8" s="20">
        <v>44413085</v>
      </c>
      <c r="G8" s="20">
        <v>46728494</v>
      </c>
      <c r="H8" s="20">
        <v>-119756939</v>
      </c>
      <c r="I8" s="20">
        <v>2064430</v>
      </c>
      <c r="J8" s="20">
        <v>-70964015</v>
      </c>
      <c r="K8" s="20">
        <v>2636815</v>
      </c>
      <c r="L8" s="20">
        <v>2472640</v>
      </c>
      <c r="M8" s="20">
        <v>2496214</v>
      </c>
      <c r="N8" s="20">
        <v>7605669</v>
      </c>
      <c r="O8" s="20">
        <v>2545464</v>
      </c>
      <c r="P8" s="20">
        <v>329764</v>
      </c>
      <c r="Q8" s="20">
        <v>2460907</v>
      </c>
      <c r="R8" s="20">
        <v>5336135</v>
      </c>
      <c r="S8" s="20">
        <v>2826916</v>
      </c>
      <c r="T8" s="20">
        <v>2585023</v>
      </c>
      <c r="U8" s="20"/>
      <c r="V8" s="20">
        <v>5411939</v>
      </c>
      <c r="W8" s="20">
        <v>-52610272</v>
      </c>
      <c r="X8" s="20">
        <v>44413085</v>
      </c>
      <c r="Y8" s="20">
        <v>-97023357</v>
      </c>
      <c r="Z8" s="21">
        <v>-218.46</v>
      </c>
      <c r="AA8" s="22">
        <v>44413085</v>
      </c>
    </row>
    <row r="9" spans="1:27" ht="12.75">
      <c r="A9" s="23" t="s">
        <v>36</v>
      </c>
      <c r="B9" s="17"/>
      <c r="C9" s="18">
        <v>14928882</v>
      </c>
      <c r="D9" s="18"/>
      <c r="E9" s="19"/>
      <c r="F9" s="20">
        <v>21953353</v>
      </c>
      <c r="G9" s="20">
        <v>16817199</v>
      </c>
      <c r="H9" s="20">
        <v>-3678525</v>
      </c>
      <c r="I9" s="20">
        <v>-2469464</v>
      </c>
      <c r="J9" s="20">
        <v>10669210</v>
      </c>
      <c r="K9" s="20">
        <v>-672332</v>
      </c>
      <c r="L9" s="20">
        <v>2599039</v>
      </c>
      <c r="M9" s="20">
        <v>-2836842</v>
      </c>
      <c r="N9" s="20">
        <v>-910135</v>
      </c>
      <c r="O9" s="20">
        <v>-2232598</v>
      </c>
      <c r="P9" s="20">
        <v>1004417</v>
      </c>
      <c r="Q9" s="20">
        <v>2451854</v>
      </c>
      <c r="R9" s="20">
        <v>1223673</v>
      </c>
      <c r="S9" s="20">
        <v>725500</v>
      </c>
      <c r="T9" s="20">
        <v>4035953</v>
      </c>
      <c r="U9" s="20"/>
      <c r="V9" s="20">
        <v>4761453</v>
      </c>
      <c r="W9" s="20">
        <v>15744201</v>
      </c>
      <c r="X9" s="20">
        <v>21953353</v>
      </c>
      <c r="Y9" s="20">
        <v>-6209152</v>
      </c>
      <c r="Z9" s="21">
        <v>-28.28</v>
      </c>
      <c r="AA9" s="22">
        <v>21953353</v>
      </c>
    </row>
    <row r="10" spans="1:27" ht="12.7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2.75">
      <c r="A11" s="23" t="s">
        <v>38</v>
      </c>
      <c r="B11" s="17"/>
      <c r="C11" s="18">
        <v>1258993</v>
      </c>
      <c r="D11" s="18"/>
      <c r="E11" s="19"/>
      <c r="F11" s="20">
        <v>1258993</v>
      </c>
      <c r="G11" s="20">
        <v>278504</v>
      </c>
      <c r="H11" s="20">
        <v>64323</v>
      </c>
      <c r="I11" s="20">
        <v>678088</v>
      </c>
      <c r="J11" s="20">
        <v>1020915</v>
      </c>
      <c r="K11" s="20">
        <v>505285</v>
      </c>
      <c r="L11" s="20">
        <v>337588</v>
      </c>
      <c r="M11" s="20">
        <v>-1689915</v>
      </c>
      <c r="N11" s="20">
        <v>-847042</v>
      </c>
      <c r="O11" s="20">
        <v>5391131</v>
      </c>
      <c r="P11" s="20">
        <v>-458488</v>
      </c>
      <c r="Q11" s="20">
        <v>-4188922</v>
      </c>
      <c r="R11" s="20">
        <v>743721</v>
      </c>
      <c r="S11" s="20">
        <v>592500</v>
      </c>
      <c r="T11" s="20">
        <v>198261</v>
      </c>
      <c r="U11" s="20"/>
      <c r="V11" s="20">
        <v>790761</v>
      </c>
      <c r="W11" s="20">
        <v>1708355</v>
      </c>
      <c r="X11" s="20">
        <v>1258993</v>
      </c>
      <c r="Y11" s="20">
        <v>449362</v>
      </c>
      <c r="Z11" s="21">
        <v>35.69</v>
      </c>
      <c r="AA11" s="22">
        <v>1258993</v>
      </c>
    </row>
    <row r="12" spans="1:27" ht="12.75">
      <c r="A12" s="27" t="s">
        <v>39</v>
      </c>
      <c r="B12" s="28"/>
      <c r="C12" s="29">
        <f aca="true" t="shared" si="0" ref="C12:Y12">SUM(C6:C11)</f>
        <v>389894575</v>
      </c>
      <c r="D12" s="29">
        <f>SUM(D6:D11)</f>
        <v>0</v>
      </c>
      <c r="E12" s="30">
        <f t="shared" si="0"/>
        <v>115298664</v>
      </c>
      <c r="F12" s="31">
        <f t="shared" si="0"/>
        <v>287573846</v>
      </c>
      <c r="G12" s="31">
        <f t="shared" si="0"/>
        <v>654216629</v>
      </c>
      <c r="H12" s="31">
        <f t="shared" si="0"/>
        <v>-142009112</v>
      </c>
      <c r="I12" s="31">
        <f t="shared" si="0"/>
        <v>-27524054</v>
      </c>
      <c r="J12" s="31">
        <f t="shared" si="0"/>
        <v>484683463</v>
      </c>
      <c r="K12" s="31">
        <f t="shared" si="0"/>
        <v>-24041795</v>
      </c>
      <c r="L12" s="31">
        <f t="shared" si="0"/>
        <v>-49023976</v>
      </c>
      <c r="M12" s="31">
        <f t="shared" si="0"/>
        <v>97041441</v>
      </c>
      <c r="N12" s="31">
        <f t="shared" si="0"/>
        <v>23975670</v>
      </c>
      <c r="O12" s="31">
        <f t="shared" si="0"/>
        <v>-11817186</v>
      </c>
      <c r="P12" s="31">
        <f t="shared" si="0"/>
        <v>-37089891</v>
      </c>
      <c r="Q12" s="31">
        <f t="shared" si="0"/>
        <v>59539183</v>
      </c>
      <c r="R12" s="31">
        <f t="shared" si="0"/>
        <v>10632106</v>
      </c>
      <c r="S12" s="31">
        <f t="shared" si="0"/>
        <v>-13946436</v>
      </c>
      <c r="T12" s="31">
        <f t="shared" si="0"/>
        <v>8087274</v>
      </c>
      <c r="U12" s="31">
        <f t="shared" si="0"/>
        <v>0</v>
      </c>
      <c r="V12" s="31">
        <f t="shared" si="0"/>
        <v>-5859162</v>
      </c>
      <c r="W12" s="31">
        <f t="shared" si="0"/>
        <v>513432077</v>
      </c>
      <c r="X12" s="31">
        <f t="shared" si="0"/>
        <v>287573846</v>
      </c>
      <c r="Y12" s="31">
        <f t="shared" si="0"/>
        <v>225858231</v>
      </c>
      <c r="Z12" s="32">
        <f>+IF(X12&lt;&gt;0,+(Y12/X12)*100,0)</f>
        <v>78.5392114552726</v>
      </c>
      <c r="AA12" s="33">
        <f>SUM(AA6:AA11)</f>
        <v>287573846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42</v>
      </c>
      <c r="B16" s="17"/>
      <c r="C16" s="18"/>
      <c r="D16" s="18"/>
      <c r="E16" s="19"/>
      <c r="F16" s="20">
        <v>2</v>
      </c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>
        <v>2</v>
      </c>
      <c r="Y16" s="24">
        <v>-2</v>
      </c>
      <c r="Z16" s="25">
        <v>-100</v>
      </c>
      <c r="AA16" s="26">
        <v>2</v>
      </c>
    </row>
    <row r="17" spans="1:27" ht="12.75">
      <c r="A17" s="23" t="s">
        <v>43</v>
      </c>
      <c r="B17" s="17"/>
      <c r="C17" s="18">
        <v>15570000</v>
      </c>
      <c r="D17" s="18"/>
      <c r="E17" s="19"/>
      <c r="F17" s="20">
        <v>15570000</v>
      </c>
      <c r="G17" s="20">
        <v>10258000</v>
      </c>
      <c r="H17" s="20"/>
      <c r="I17" s="20"/>
      <c r="J17" s="20">
        <v>10258000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>
        <v>10258000</v>
      </c>
      <c r="X17" s="20">
        <v>15570000</v>
      </c>
      <c r="Y17" s="20">
        <v>-5312000</v>
      </c>
      <c r="Z17" s="21">
        <v>-34.12</v>
      </c>
      <c r="AA17" s="22">
        <v>15570000</v>
      </c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592213762</v>
      </c>
      <c r="D19" s="18"/>
      <c r="E19" s="19">
        <v>183931008</v>
      </c>
      <c r="F19" s="20">
        <v>860644467</v>
      </c>
      <c r="G19" s="20">
        <v>614622546</v>
      </c>
      <c r="H19" s="20">
        <v>8965359</v>
      </c>
      <c r="I19" s="20">
        <v>8283499</v>
      </c>
      <c r="J19" s="20">
        <v>631871404</v>
      </c>
      <c r="K19" s="20">
        <v>19072687</v>
      </c>
      <c r="L19" s="20">
        <v>25877094</v>
      </c>
      <c r="M19" s="20">
        <v>15540266</v>
      </c>
      <c r="N19" s="20">
        <v>60490047</v>
      </c>
      <c r="O19" s="20">
        <v>6624515</v>
      </c>
      <c r="P19" s="20">
        <v>7175936</v>
      </c>
      <c r="Q19" s="20">
        <v>17598297</v>
      </c>
      <c r="R19" s="20">
        <v>31398748</v>
      </c>
      <c r="S19" s="20"/>
      <c r="T19" s="20">
        <v>17487425</v>
      </c>
      <c r="U19" s="20"/>
      <c r="V19" s="20">
        <v>17487425</v>
      </c>
      <c r="W19" s="20">
        <v>741247624</v>
      </c>
      <c r="X19" s="20">
        <v>860644467</v>
      </c>
      <c r="Y19" s="20">
        <v>-119396843</v>
      </c>
      <c r="Z19" s="21">
        <v>-13.87</v>
      </c>
      <c r="AA19" s="22">
        <v>860644467</v>
      </c>
    </row>
    <row r="20" spans="1:27" ht="12.75">
      <c r="A20" s="23"/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46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47</v>
      </c>
      <c r="B22" s="17"/>
      <c r="C22" s="18">
        <v>120509250</v>
      </c>
      <c r="D22" s="18"/>
      <c r="E22" s="19"/>
      <c r="F22" s="20">
        <v>9080295</v>
      </c>
      <c r="G22" s="20">
        <v>-121582340</v>
      </c>
      <c r="H22" s="20">
        <v>39502</v>
      </c>
      <c r="I22" s="20">
        <v>-15943</v>
      </c>
      <c r="J22" s="20">
        <v>-121558781</v>
      </c>
      <c r="K22" s="20">
        <v>2415086</v>
      </c>
      <c r="L22" s="20">
        <v>1766665</v>
      </c>
      <c r="M22" s="20">
        <v>-55445</v>
      </c>
      <c r="N22" s="20">
        <v>4126306</v>
      </c>
      <c r="O22" s="20"/>
      <c r="P22" s="20">
        <v>-50385</v>
      </c>
      <c r="Q22" s="20">
        <v>26000</v>
      </c>
      <c r="R22" s="20">
        <v>-24385</v>
      </c>
      <c r="S22" s="20"/>
      <c r="T22" s="20">
        <v>45584</v>
      </c>
      <c r="U22" s="20"/>
      <c r="V22" s="20">
        <v>45584</v>
      </c>
      <c r="W22" s="20">
        <v>-117411276</v>
      </c>
      <c r="X22" s="20">
        <v>9080295</v>
      </c>
      <c r="Y22" s="20">
        <v>-126491571</v>
      </c>
      <c r="Z22" s="21">
        <v>-1393.03</v>
      </c>
      <c r="AA22" s="22">
        <v>9080295</v>
      </c>
    </row>
    <row r="23" spans="1:27" ht="12.75">
      <c r="A23" s="23" t="s">
        <v>48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2.75">
      <c r="A24" s="27" t="s">
        <v>49</v>
      </c>
      <c r="B24" s="35"/>
      <c r="C24" s="29">
        <f aca="true" t="shared" si="1" ref="C24:Y24">SUM(C15:C23)</f>
        <v>728293012</v>
      </c>
      <c r="D24" s="29">
        <f>SUM(D15:D23)</f>
        <v>0</v>
      </c>
      <c r="E24" s="36">
        <f t="shared" si="1"/>
        <v>183931008</v>
      </c>
      <c r="F24" s="37">
        <f t="shared" si="1"/>
        <v>885294764</v>
      </c>
      <c r="G24" s="37">
        <f t="shared" si="1"/>
        <v>503298206</v>
      </c>
      <c r="H24" s="37">
        <f t="shared" si="1"/>
        <v>9004861</v>
      </c>
      <c r="I24" s="37">
        <f t="shared" si="1"/>
        <v>8267556</v>
      </c>
      <c r="J24" s="37">
        <f t="shared" si="1"/>
        <v>520570623</v>
      </c>
      <c r="K24" s="37">
        <f t="shared" si="1"/>
        <v>21487773</v>
      </c>
      <c r="L24" s="37">
        <f t="shared" si="1"/>
        <v>27643759</v>
      </c>
      <c r="M24" s="37">
        <f t="shared" si="1"/>
        <v>15484821</v>
      </c>
      <c r="N24" s="37">
        <f t="shared" si="1"/>
        <v>64616353</v>
      </c>
      <c r="O24" s="37">
        <f t="shared" si="1"/>
        <v>6624515</v>
      </c>
      <c r="P24" s="37">
        <f t="shared" si="1"/>
        <v>7125551</v>
      </c>
      <c r="Q24" s="37">
        <f t="shared" si="1"/>
        <v>17624297</v>
      </c>
      <c r="R24" s="37">
        <f t="shared" si="1"/>
        <v>31374363</v>
      </c>
      <c r="S24" s="37">
        <f t="shared" si="1"/>
        <v>0</v>
      </c>
      <c r="T24" s="37">
        <f t="shared" si="1"/>
        <v>17533009</v>
      </c>
      <c r="U24" s="37">
        <f t="shared" si="1"/>
        <v>0</v>
      </c>
      <c r="V24" s="37">
        <f t="shared" si="1"/>
        <v>17533009</v>
      </c>
      <c r="W24" s="37">
        <f t="shared" si="1"/>
        <v>634094348</v>
      </c>
      <c r="X24" s="37">
        <f t="shared" si="1"/>
        <v>885294764</v>
      </c>
      <c r="Y24" s="37">
        <f t="shared" si="1"/>
        <v>-251200416</v>
      </c>
      <c r="Z24" s="38">
        <f>+IF(X24&lt;&gt;0,+(Y24/X24)*100,0)</f>
        <v>-28.37477710418267</v>
      </c>
      <c r="AA24" s="39">
        <f>SUM(AA15:AA23)</f>
        <v>885294764</v>
      </c>
    </row>
    <row r="25" spans="1:27" ht="12.75">
      <c r="A25" s="27" t="s">
        <v>50</v>
      </c>
      <c r="B25" s="28"/>
      <c r="C25" s="29">
        <f aca="true" t="shared" si="2" ref="C25:Y25">+C12+C24</f>
        <v>1118187587</v>
      </c>
      <c r="D25" s="29">
        <f>+D12+D24</f>
        <v>0</v>
      </c>
      <c r="E25" s="30">
        <f t="shared" si="2"/>
        <v>299229672</v>
      </c>
      <c r="F25" s="31">
        <f t="shared" si="2"/>
        <v>1172868610</v>
      </c>
      <c r="G25" s="31">
        <f t="shared" si="2"/>
        <v>1157514835</v>
      </c>
      <c r="H25" s="31">
        <f t="shared" si="2"/>
        <v>-133004251</v>
      </c>
      <c r="I25" s="31">
        <f t="shared" si="2"/>
        <v>-19256498</v>
      </c>
      <c r="J25" s="31">
        <f t="shared" si="2"/>
        <v>1005254086</v>
      </c>
      <c r="K25" s="31">
        <f t="shared" si="2"/>
        <v>-2554022</v>
      </c>
      <c r="L25" s="31">
        <f t="shared" si="2"/>
        <v>-21380217</v>
      </c>
      <c r="M25" s="31">
        <f t="shared" si="2"/>
        <v>112526262</v>
      </c>
      <c r="N25" s="31">
        <f t="shared" si="2"/>
        <v>88592023</v>
      </c>
      <c r="O25" s="31">
        <f t="shared" si="2"/>
        <v>-5192671</v>
      </c>
      <c r="P25" s="31">
        <f t="shared" si="2"/>
        <v>-29964340</v>
      </c>
      <c r="Q25" s="31">
        <f t="shared" si="2"/>
        <v>77163480</v>
      </c>
      <c r="R25" s="31">
        <f t="shared" si="2"/>
        <v>42006469</v>
      </c>
      <c r="S25" s="31">
        <f t="shared" si="2"/>
        <v>-13946436</v>
      </c>
      <c r="T25" s="31">
        <f t="shared" si="2"/>
        <v>25620283</v>
      </c>
      <c r="U25" s="31">
        <f t="shared" si="2"/>
        <v>0</v>
      </c>
      <c r="V25" s="31">
        <f t="shared" si="2"/>
        <v>11673847</v>
      </c>
      <c r="W25" s="31">
        <f t="shared" si="2"/>
        <v>1147526425</v>
      </c>
      <c r="X25" s="31">
        <f t="shared" si="2"/>
        <v>1172868610</v>
      </c>
      <c r="Y25" s="31">
        <f t="shared" si="2"/>
        <v>-25342185</v>
      </c>
      <c r="Z25" s="32">
        <f>+IF(X25&lt;&gt;0,+(Y25/X25)*100,0)</f>
        <v>-2.160701103595909</v>
      </c>
      <c r="AA25" s="33">
        <f>+AA12+AA24</f>
        <v>1172868610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51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52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53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54</v>
      </c>
      <c r="B30" s="17"/>
      <c r="C30" s="18">
        <v>1205600</v>
      </c>
      <c r="D30" s="18"/>
      <c r="E30" s="19"/>
      <c r="F30" s="20">
        <v>387756</v>
      </c>
      <c r="G30" s="20">
        <v>602775</v>
      </c>
      <c r="H30" s="20"/>
      <c r="I30" s="20"/>
      <c r="J30" s="20">
        <v>602775</v>
      </c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>
        <v>602775</v>
      </c>
      <c r="X30" s="20">
        <v>387756</v>
      </c>
      <c r="Y30" s="20">
        <v>215019</v>
      </c>
      <c r="Z30" s="21">
        <v>55.45</v>
      </c>
      <c r="AA30" s="22">
        <v>387756</v>
      </c>
    </row>
    <row r="31" spans="1:27" ht="12.75">
      <c r="A31" s="23" t="s">
        <v>55</v>
      </c>
      <c r="B31" s="17"/>
      <c r="C31" s="18">
        <v>423604</v>
      </c>
      <c r="D31" s="18"/>
      <c r="E31" s="19"/>
      <c r="F31" s="20"/>
      <c r="G31" s="20">
        <v>1947981</v>
      </c>
      <c r="H31" s="20">
        <v>-99000</v>
      </c>
      <c r="I31" s="20">
        <v>1091</v>
      </c>
      <c r="J31" s="20">
        <v>1850072</v>
      </c>
      <c r="K31" s="20">
        <v>-3131</v>
      </c>
      <c r="L31" s="20"/>
      <c r="M31" s="20"/>
      <c r="N31" s="20">
        <v>-3131</v>
      </c>
      <c r="O31" s="20"/>
      <c r="P31" s="20"/>
      <c r="Q31" s="20"/>
      <c r="R31" s="20"/>
      <c r="S31" s="20"/>
      <c r="T31" s="20">
        <v>-3218</v>
      </c>
      <c r="U31" s="20"/>
      <c r="V31" s="20">
        <v>-3218</v>
      </c>
      <c r="W31" s="20">
        <v>1843723</v>
      </c>
      <c r="X31" s="20"/>
      <c r="Y31" s="20">
        <v>1843723</v>
      </c>
      <c r="Z31" s="21"/>
      <c r="AA31" s="22"/>
    </row>
    <row r="32" spans="1:27" ht="12.75">
      <c r="A32" s="23" t="s">
        <v>56</v>
      </c>
      <c r="B32" s="17"/>
      <c r="C32" s="18">
        <v>62982729</v>
      </c>
      <c r="D32" s="18"/>
      <c r="E32" s="19"/>
      <c r="F32" s="20">
        <v>61776308</v>
      </c>
      <c r="G32" s="20">
        <v>69693240</v>
      </c>
      <c r="H32" s="20">
        <v>-37988525</v>
      </c>
      <c r="I32" s="20">
        <v>-1633170</v>
      </c>
      <c r="J32" s="20">
        <v>30071545</v>
      </c>
      <c r="K32" s="20">
        <v>15221917</v>
      </c>
      <c r="L32" s="20">
        <v>-5563581</v>
      </c>
      <c r="M32" s="20">
        <v>-6416684</v>
      </c>
      <c r="N32" s="20">
        <v>3241652</v>
      </c>
      <c r="O32" s="20">
        <v>-6616645</v>
      </c>
      <c r="P32" s="20">
        <v>-7886979</v>
      </c>
      <c r="Q32" s="20">
        <v>-1215852</v>
      </c>
      <c r="R32" s="20">
        <v>-15719476</v>
      </c>
      <c r="S32" s="20">
        <v>641580</v>
      </c>
      <c r="T32" s="20">
        <v>31132400</v>
      </c>
      <c r="U32" s="20"/>
      <c r="V32" s="20">
        <v>31773980</v>
      </c>
      <c r="W32" s="20">
        <v>49367701</v>
      </c>
      <c r="X32" s="20">
        <v>61776308</v>
      </c>
      <c r="Y32" s="20">
        <v>-12408607</v>
      </c>
      <c r="Z32" s="21">
        <v>-20.09</v>
      </c>
      <c r="AA32" s="22">
        <v>61776308</v>
      </c>
    </row>
    <row r="33" spans="1:27" ht="12.75">
      <c r="A33" s="23" t="s">
        <v>57</v>
      </c>
      <c r="B33" s="17"/>
      <c r="C33" s="18">
        <v>10570063</v>
      </c>
      <c r="D33" s="18"/>
      <c r="E33" s="19"/>
      <c r="F33" s="20">
        <v>3685316</v>
      </c>
      <c r="G33" s="20">
        <v>10869656</v>
      </c>
      <c r="H33" s="20"/>
      <c r="I33" s="20"/>
      <c r="J33" s="20">
        <v>10869656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>
        <v>10869656</v>
      </c>
      <c r="X33" s="20">
        <v>3685316</v>
      </c>
      <c r="Y33" s="20">
        <v>7184340</v>
      </c>
      <c r="Z33" s="21">
        <v>194.95</v>
      </c>
      <c r="AA33" s="22">
        <v>3685316</v>
      </c>
    </row>
    <row r="34" spans="1:27" ht="12.75">
      <c r="A34" s="27" t="s">
        <v>58</v>
      </c>
      <c r="B34" s="28"/>
      <c r="C34" s="29">
        <f aca="true" t="shared" si="3" ref="C34:Y34">SUM(C29:C33)</f>
        <v>75181996</v>
      </c>
      <c r="D34" s="29">
        <f>SUM(D29:D33)</f>
        <v>0</v>
      </c>
      <c r="E34" s="30">
        <f t="shared" si="3"/>
        <v>0</v>
      </c>
      <c r="F34" s="31">
        <f t="shared" si="3"/>
        <v>65849380</v>
      </c>
      <c r="G34" s="31">
        <f t="shared" si="3"/>
        <v>83113652</v>
      </c>
      <c r="H34" s="31">
        <f t="shared" si="3"/>
        <v>-38087525</v>
      </c>
      <c r="I34" s="31">
        <f t="shared" si="3"/>
        <v>-1632079</v>
      </c>
      <c r="J34" s="31">
        <f t="shared" si="3"/>
        <v>43394048</v>
      </c>
      <c r="K34" s="31">
        <f t="shared" si="3"/>
        <v>15218786</v>
      </c>
      <c r="L34" s="31">
        <f t="shared" si="3"/>
        <v>-5563581</v>
      </c>
      <c r="M34" s="31">
        <f t="shared" si="3"/>
        <v>-6416684</v>
      </c>
      <c r="N34" s="31">
        <f t="shared" si="3"/>
        <v>3238521</v>
      </c>
      <c r="O34" s="31">
        <f t="shared" si="3"/>
        <v>-6616645</v>
      </c>
      <c r="P34" s="31">
        <f t="shared" si="3"/>
        <v>-7886979</v>
      </c>
      <c r="Q34" s="31">
        <f t="shared" si="3"/>
        <v>-1215852</v>
      </c>
      <c r="R34" s="31">
        <f t="shared" si="3"/>
        <v>-15719476</v>
      </c>
      <c r="S34" s="31">
        <f t="shared" si="3"/>
        <v>641580</v>
      </c>
      <c r="T34" s="31">
        <f t="shared" si="3"/>
        <v>31129182</v>
      </c>
      <c r="U34" s="31">
        <f t="shared" si="3"/>
        <v>0</v>
      </c>
      <c r="V34" s="31">
        <f t="shared" si="3"/>
        <v>31770762</v>
      </c>
      <c r="W34" s="31">
        <f t="shared" si="3"/>
        <v>62683855</v>
      </c>
      <c r="X34" s="31">
        <f t="shared" si="3"/>
        <v>65849380</v>
      </c>
      <c r="Y34" s="31">
        <f t="shared" si="3"/>
        <v>-3165525</v>
      </c>
      <c r="Z34" s="32">
        <f>+IF(X34&lt;&gt;0,+(Y34/X34)*100,0)</f>
        <v>-4.807220660240081</v>
      </c>
      <c r="AA34" s="33">
        <f>SUM(AA29:AA33)</f>
        <v>65849380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59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60</v>
      </c>
      <c r="B37" s="17"/>
      <c r="C37" s="18">
        <v>5109148</v>
      </c>
      <c r="D37" s="18"/>
      <c r="E37" s="19"/>
      <c r="F37" s="20"/>
      <c r="G37" s="20">
        <v>5862196</v>
      </c>
      <c r="H37" s="20"/>
      <c r="I37" s="20"/>
      <c r="J37" s="20">
        <v>5862196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>
        <v>5862196</v>
      </c>
      <c r="X37" s="20"/>
      <c r="Y37" s="20">
        <v>5862196</v>
      </c>
      <c r="Z37" s="21"/>
      <c r="AA37" s="22"/>
    </row>
    <row r="38" spans="1:27" ht="12.75">
      <c r="A38" s="23" t="s">
        <v>57</v>
      </c>
      <c r="B38" s="17"/>
      <c r="C38" s="18">
        <v>122331455</v>
      </c>
      <c r="D38" s="18"/>
      <c r="E38" s="19"/>
      <c r="F38" s="20">
        <v>5292472</v>
      </c>
      <c r="G38" s="20">
        <v>-2528327</v>
      </c>
      <c r="H38" s="20"/>
      <c r="I38" s="20"/>
      <c r="J38" s="20">
        <v>-2528327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>
        <v>-2528327</v>
      </c>
      <c r="X38" s="20">
        <v>5292472</v>
      </c>
      <c r="Y38" s="20">
        <v>-7820799</v>
      </c>
      <c r="Z38" s="21">
        <v>-147.77</v>
      </c>
      <c r="AA38" s="22">
        <v>5292472</v>
      </c>
    </row>
    <row r="39" spans="1:27" ht="12.75">
      <c r="A39" s="27" t="s">
        <v>61</v>
      </c>
      <c r="B39" s="35"/>
      <c r="C39" s="29">
        <f aca="true" t="shared" si="4" ref="C39:Y39">SUM(C37:C38)</f>
        <v>127440603</v>
      </c>
      <c r="D39" s="29">
        <f>SUM(D37:D38)</f>
        <v>0</v>
      </c>
      <c r="E39" s="36">
        <f t="shared" si="4"/>
        <v>0</v>
      </c>
      <c r="F39" s="37">
        <f t="shared" si="4"/>
        <v>5292472</v>
      </c>
      <c r="G39" s="37">
        <f t="shared" si="4"/>
        <v>3333869</v>
      </c>
      <c r="H39" s="37">
        <f t="shared" si="4"/>
        <v>0</v>
      </c>
      <c r="I39" s="37">
        <f t="shared" si="4"/>
        <v>0</v>
      </c>
      <c r="J39" s="37">
        <f t="shared" si="4"/>
        <v>3333869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3333869</v>
      </c>
      <c r="X39" s="37">
        <f t="shared" si="4"/>
        <v>5292472</v>
      </c>
      <c r="Y39" s="37">
        <f t="shared" si="4"/>
        <v>-1958603</v>
      </c>
      <c r="Z39" s="38">
        <f>+IF(X39&lt;&gt;0,+(Y39/X39)*100,0)</f>
        <v>-37.00733796985605</v>
      </c>
      <c r="AA39" s="39">
        <f>SUM(AA37:AA38)</f>
        <v>5292472</v>
      </c>
    </row>
    <row r="40" spans="1:27" ht="12.75">
      <c r="A40" s="27" t="s">
        <v>62</v>
      </c>
      <c r="B40" s="28"/>
      <c r="C40" s="29">
        <f aca="true" t="shared" si="5" ref="C40:Y40">+C34+C39</f>
        <v>202622599</v>
      </c>
      <c r="D40" s="29">
        <f>+D34+D39</f>
        <v>0</v>
      </c>
      <c r="E40" s="30">
        <f t="shared" si="5"/>
        <v>0</v>
      </c>
      <c r="F40" s="31">
        <f t="shared" si="5"/>
        <v>71141852</v>
      </c>
      <c r="G40" s="31">
        <f t="shared" si="5"/>
        <v>86447521</v>
      </c>
      <c r="H40" s="31">
        <f t="shared" si="5"/>
        <v>-38087525</v>
      </c>
      <c r="I40" s="31">
        <f t="shared" si="5"/>
        <v>-1632079</v>
      </c>
      <c r="J40" s="31">
        <f t="shared" si="5"/>
        <v>46727917</v>
      </c>
      <c r="K40" s="31">
        <f t="shared" si="5"/>
        <v>15218786</v>
      </c>
      <c r="L40" s="31">
        <f t="shared" si="5"/>
        <v>-5563581</v>
      </c>
      <c r="M40" s="31">
        <f t="shared" si="5"/>
        <v>-6416684</v>
      </c>
      <c r="N40" s="31">
        <f t="shared" si="5"/>
        <v>3238521</v>
      </c>
      <c r="O40" s="31">
        <f t="shared" si="5"/>
        <v>-6616645</v>
      </c>
      <c r="P40" s="31">
        <f t="shared" si="5"/>
        <v>-7886979</v>
      </c>
      <c r="Q40" s="31">
        <f t="shared" si="5"/>
        <v>-1215852</v>
      </c>
      <c r="R40" s="31">
        <f t="shared" si="5"/>
        <v>-15719476</v>
      </c>
      <c r="S40" s="31">
        <f t="shared" si="5"/>
        <v>641580</v>
      </c>
      <c r="T40" s="31">
        <f t="shared" si="5"/>
        <v>31129182</v>
      </c>
      <c r="U40" s="31">
        <f t="shared" si="5"/>
        <v>0</v>
      </c>
      <c r="V40" s="31">
        <f t="shared" si="5"/>
        <v>31770762</v>
      </c>
      <c r="W40" s="31">
        <f t="shared" si="5"/>
        <v>66017724</v>
      </c>
      <c r="X40" s="31">
        <f t="shared" si="5"/>
        <v>71141852</v>
      </c>
      <c r="Y40" s="31">
        <f t="shared" si="5"/>
        <v>-5124128</v>
      </c>
      <c r="Z40" s="32">
        <f>+IF(X40&lt;&gt;0,+(Y40/X40)*100,0)</f>
        <v>-7.20269132155851</v>
      </c>
      <c r="AA40" s="33">
        <f>+AA34+AA39</f>
        <v>71141852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915564988</v>
      </c>
      <c r="D42" s="43">
        <f>+D25-D40</f>
        <v>0</v>
      </c>
      <c r="E42" s="44">
        <f t="shared" si="6"/>
        <v>299229672</v>
      </c>
      <c r="F42" s="45">
        <f t="shared" si="6"/>
        <v>1101726758</v>
      </c>
      <c r="G42" s="45">
        <f t="shared" si="6"/>
        <v>1071067314</v>
      </c>
      <c r="H42" s="45">
        <f t="shared" si="6"/>
        <v>-94916726</v>
      </c>
      <c r="I42" s="45">
        <f t="shared" si="6"/>
        <v>-17624419</v>
      </c>
      <c r="J42" s="45">
        <f t="shared" si="6"/>
        <v>958526169</v>
      </c>
      <c r="K42" s="45">
        <f t="shared" si="6"/>
        <v>-17772808</v>
      </c>
      <c r="L42" s="45">
        <f t="shared" si="6"/>
        <v>-15816636</v>
      </c>
      <c r="M42" s="45">
        <f t="shared" si="6"/>
        <v>118942946</v>
      </c>
      <c r="N42" s="45">
        <f t="shared" si="6"/>
        <v>85353502</v>
      </c>
      <c r="O42" s="45">
        <f t="shared" si="6"/>
        <v>1423974</v>
      </c>
      <c r="P42" s="45">
        <f t="shared" si="6"/>
        <v>-22077361</v>
      </c>
      <c r="Q42" s="45">
        <f t="shared" si="6"/>
        <v>78379332</v>
      </c>
      <c r="R42" s="45">
        <f t="shared" si="6"/>
        <v>57725945</v>
      </c>
      <c r="S42" s="45">
        <f t="shared" si="6"/>
        <v>-14588016</v>
      </c>
      <c r="T42" s="45">
        <f t="shared" si="6"/>
        <v>-5508899</v>
      </c>
      <c r="U42" s="45">
        <f t="shared" si="6"/>
        <v>0</v>
      </c>
      <c r="V42" s="45">
        <f t="shared" si="6"/>
        <v>-20096915</v>
      </c>
      <c r="W42" s="45">
        <f t="shared" si="6"/>
        <v>1081508701</v>
      </c>
      <c r="X42" s="45">
        <f t="shared" si="6"/>
        <v>1101726758</v>
      </c>
      <c r="Y42" s="45">
        <f t="shared" si="6"/>
        <v>-20218057</v>
      </c>
      <c r="Z42" s="46">
        <f>+IF(X42&lt;&gt;0,+(Y42/X42)*100,0)</f>
        <v>-1.8351244401744848</v>
      </c>
      <c r="AA42" s="47">
        <f>+AA25-AA40</f>
        <v>1101726758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679565281</v>
      </c>
      <c r="D45" s="18"/>
      <c r="E45" s="19"/>
      <c r="F45" s="20">
        <v>1101726758</v>
      </c>
      <c r="G45" s="20">
        <v>929278117</v>
      </c>
      <c r="H45" s="20"/>
      <c r="I45" s="20">
        <v>140080</v>
      </c>
      <c r="J45" s="20">
        <v>929418197</v>
      </c>
      <c r="K45" s="20"/>
      <c r="L45" s="20"/>
      <c r="M45" s="20"/>
      <c r="N45" s="20"/>
      <c r="O45" s="20">
        <v>14000</v>
      </c>
      <c r="P45" s="20">
        <v>5556</v>
      </c>
      <c r="Q45" s="20"/>
      <c r="R45" s="20">
        <v>19556</v>
      </c>
      <c r="S45" s="20"/>
      <c r="T45" s="20"/>
      <c r="U45" s="20"/>
      <c r="V45" s="20"/>
      <c r="W45" s="20">
        <v>929437753</v>
      </c>
      <c r="X45" s="20">
        <v>1101726758</v>
      </c>
      <c r="Y45" s="20">
        <v>-172289005</v>
      </c>
      <c r="Z45" s="48">
        <v>-15.64</v>
      </c>
      <c r="AA45" s="22">
        <v>1101726758</v>
      </c>
    </row>
    <row r="46" spans="1:27" ht="12.7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2.75">
      <c r="A47" s="23"/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68</v>
      </c>
      <c r="B48" s="50" t="s">
        <v>64</v>
      </c>
      <c r="C48" s="51">
        <f aca="true" t="shared" si="7" ref="C48:Y48">SUM(C45:C47)</f>
        <v>679565281</v>
      </c>
      <c r="D48" s="51">
        <f>SUM(D45:D47)</f>
        <v>0</v>
      </c>
      <c r="E48" s="52">
        <f t="shared" si="7"/>
        <v>0</v>
      </c>
      <c r="F48" s="53">
        <f t="shared" si="7"/>
        <v>1101726758</v>
      </c>
      <c r="G48" s="53">
        <f t="shared" si="7"/>
        <v>929278117</v>
      </c>
      <c r="H48" s="53">
        <f t="shared" si="7"/>
        <v>0</v>
      </c>
      <c r="I48" s="53">
        <f t="shared" si="7"/>
        <v>140080</v>
      </c>
      <c r="J48" s="53">
        <f t="shared" si="7"/>
        <v>929418197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14000</v>
      </c>
      <c r="P48" s="53">
        <f t="shared" si="7"/>
        <v>5556</v>
      </c>
      <c r="Q48" s="53">
        <f t="shared" si="7"/>
        <v>0</v>
      </c>
      <c r="R48" s="53">
        <f t="shared" si="7"/>
        <v>19556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929437753</v>
      </c>
      <c r="X48" s="53">
        <f t="shared" si="7"/>
        <v>1101726758</v>
      </c>
      <c r="Y48" s="53">
        <f t="shared" si="7"/>
        <v>-172289005</v>
      </c>
      <c r="Z48" s="54">
        <f>+IF(X48&lt;&gt;0,+(Y48/X48)*100,0)</f>
        <v>-15.638088459679583</v>
      </c>
      <c r="AA48" s="55">
        <f>SUM(AA45:AA47)</f>
        <v>1101726758</v>
      </c>
    </row>
    <row r="49" spans="1:27" ht="12.75">
      <c r="A49" s="56" t="s">
        <v>96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97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98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7" t="s">
        <v>78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99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552554407</v>
      </c>
      <c r="D6" s="18"/>
      <c r="E6" s="19">
        <v>1</v>
      </c>
      <c r="F6" s="20">
        <v>94272461</v>
      </c>
      <c r="G6" s="20">
        <v>-5187455838</v>
      </c>
      <c r="H6" s="20">
        <v>-48555433</v>
      </c>
      <c r="I6" s="20">
        <v>-165562000</v>
      </c>
      <c r="J6" s="20">
        <v>-5401573271</v>
      </c>
      <c r="K6" s="20">
        <v>-87576890</v>
      </c>
      <c r="L6" s="20">
        <v>-67161271</v>
      </c>
      <c r="M6" s="20">
        <v>370861269</v>
      </c>
      <c r="N6" s="20">
        <v>216123108</v>
      </c>
      <c r="O6" s="20">
        <v>-173481603</v>
      </c>
      <c r="P6" s="20">
        <v>-148308529</v>
      </c>
      <c r="Q6" s="20">
        <v>-130177644</v>
      </c>
      <c r="R6" s="20">
        <v>-451967776</v>
      </c>
      <c r="S6" s="20">
        <v>-102823373</v>
      </c>
      <c r="T6" s="20">
        <v>335098113</v>
      </c>
      <c r="U6" s="20">
        <v>-217279595</v>
      </c>
      <c r="V6" s="20">
        <v>14995145</v>
      </c>
      <c r="W6" s="20">
        <v>-5622422794</v>
      </c>
      <c r="X6" s="20">
        <v>94272461</v>
      </c>
      <c r="Y6" s="20">
        <v>-5716695255</v>
      </c>
      <c r="Z6" s="21">
        <v>-6064.01</v>
      </c>
      <c r="AA6" s="22">
        <v>94272461</v>
      </c>
    </row>
    <row r="7" spans="1:27" ht="12.75">
      <c r="A7" s="23" t="s">
        <v>34</v>
      </c>
      <c r="B7" s="17"/>
      <c r="C7" s="18">
        <v>-317382956</v>
      </c>
      <c r="D7" s="18"/>
      <c r="E7" s="19"/>
      <c r="F7" s="20"/>
      <c r="G7" s="20">
        <v>-263343614</v>
      </c>
      <c r="H7" s="20"/>
      <c r="I7" s="20"/>
      <c r="J7" s="20">
        <v>-263343614</v>
      </c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>
        <v>-263343614</v>
      </c>
      <c r="X7" s="20"/>
      <c r="Y7" s="20">
        <v>-263343614</v>
      </c>
      <c r="Z7" s="21"/>
      <c r="AA7" s="22"/>
    </row>
    <row r="8" spans="1:27" ht="12.75">
      <c r="A8" s="23" t="s">
        <v>35</v>
      </c>
      <c r="B8" s="17"/>
      <c r="C8" s="18">
        <v>5147294</v>
      </c>
      <c r="D8" s="18"/>
      <c r="E8" s="19"/>
      <c r="F8" s="20">
        <v>176575545</v>
      </c>
      <c r="G8" s="20">
        <v>182626291</v>
      </c>
      <c r="H8" s="20">
        <v>12140003</v>
      </c>
      <c r="I8" s="20">
        <v>9915812</v>
      </c>
      <c r="J8" s="20">
        <v>204682106</v>
      </c>
      <c r="K8" s="20">
        <v>6940877</v>
      </c>
      <c r="L8" s="20">
        <v>6705109</v>
      </c>
      <c r="M8" s="20">
        <v>9644120</v>
      </c>
      <c r="N8" s="20">
        <v>23290106</v>
      </c>
      <c r="O8" s="20">
        <v>8526814</v>
      </c>
      <c r="P8" s="20">
        <v>8202387</v>
      </c>
      <c r="Q8" s="20">
        <v>10439054</v>
      </c>
      <c r="R8" s="20">
        <v>27168255</v>
      </c>
      <c r="S8" s="20">
        <v>21190368</v>
      </c>
      <c r="T8" s="20">
        <v>10296609</v>
      </c>
      <c r="U8" s="20">
        <v>18695899</v>
      </c>
      <c r="V8" s="20">
        <v>50182876</v>
      </c>
      <c r="W8" s="20">
        <v>305323343</v>
      </c>
      <c r="X8" s="20">
        <v>176575545</v>
      </c>
      <c r="Y8" s="20">
        <v>128747798</v>
      </c>
      <c r="Z8" s="21">
        <v>72.91</v>
      </c>
      <c r="AA8" s="22">
        <v>176575545</v>
      </c>
    </row>
    <row r="9" spans="1:27" ht="12.75">
      <c r="A9" s="23" t="s">
        <v>36</v>
      </c>
      <c r="B9" s="17"/>
      <c r="C9" s="18">
        <v>471525329</v>
      </c>
      <c r="D9" s="18"/>
      <c r="E9" s="19"/>
      <c r="F9" s="20">
        <v>465990438</v>
      </c>
      <c r="G9" s="20">
        <v>354387487</v>
      </c>
      <c r="H9" s="20">
        <v>3490460</v>
      </c>
      <c r="I9" s="20">
        <v>5709767</v>
      </c>
      <c r="J9" s="20">
        <v>363587714</v>
      </c>
      <c r="K9" s="20">
        <v>6876844</v>
      </c>
      <c r="L9" s="20">
        <v>13157613</v>
      </c>
      <c r="M9" s="20">
        <v>14940060</v>
      </c>
      <c r="N9" s="20">
        <v>34974517</v>
      </c>
      <c r="O9" s="20">
        <v>7800422</v>
      </c>
      <c r="P9" s="20">
        <v>17101429</v>
      </c>
      <c r="Q9" s="20">
        <v>11737621</v>
      </c>
      <c r="R9" s="20">
        <v>36639472</v>
      </c>
      <c r="S9" s="20">
        <v>8056063</v>
      </c>
      <c r="T9" s="20">
        <v>5883859</v>
      </c>
      <c r="U9" s="20">
        <v>-117053982</v>
      </c>
      <c r="V9" s="20">
        <v>-103114060</v>
      </c>
      <c r="W9" s="20">
        <v>332087643</v>
      </c>
      <c r="X9" s="20">
        <v>465990438</v>
      </c>
      <c r="Y9" s="20">
        <v>-133902795</v>
      </c>
      <c r="Z9" s="21">
        <v>-28.74</v>
      </c>
      <c r="AA9" s="22">
        <v>465990438</v>
      </c>
    </row>
    <row r="10" spans="1:27" ht="12.7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2.75">
      <c r="A11" s="23" t="s">
        <v>38</v>
      </c>
      <c r="B11" s="17"/>
      <c r="C11" s="18">
        <v>30332276</v>
      </c>
      <c r="D11" s="18"/>
      <c r="E11" s="19"/>
      <c r="F11" s="20">
        <v>30331976</v>
      </c>
      <c r="G11" s="20">
        <v>37600875</v>
      </c>
      <c r="H11" s="20">
        <v>41511</v>
      </c>
      <c r="I11" s="20">
        <v>1548907</v>
      </c>
      <c r="J11" s="20">
        <v>39191293</v>
      </c>
      <c r="K11" s="20">
        <v>4158850</v>
      </c>
      <c r="L11" s="20">
        <v>8568589</v>
      </c>
      <c r="M11" s="20">
        <v>-410445</v>
      </c>
      <c r="N11" s="20">
        <v>12316994</v>
      </c>
      <c r="O11" s="20">
        <v>928688</v>
      </c>
      <c r="P11" s="20">
        <v>4776819</v>
      </c>
      <c r="Q11" s="20">
        <v>216946</v>
      </c>
      <c r="R11" s="20">
        <v>5922453</v>
      </c>
      <c r="S11" s="20">
        <v>1583022</v>
      </c>
      <c r="T11" s="20">
        <v>4340547</v>
      </c>
      <c r="U11" s="20">
        <v>-30332145</v>
      </c>
      <c r="V11" s="20">
        <v>-24408576</v>
      </c>
      <c r="W11" s="20">
        <v>33022164</v>
      </c>
      <c r="X11" s="20">
        <v>30331976</v>
      </c>
      <c r="Y11" s="20">
        <v>2690188</v>
      </c>
      <c r="Z11" s="21">
        <v>8.87</v>
      </c>
      <c r="AA11" s="22">
        <v>30331976</v>
      </c>
    </row>
    <row r="12" spans="1:27" ht="12.75">
      <c r="A12" s="27" t="s">
        <v>39</v>
      </c>
      <c r="B12" s="28"/>
      <c r="C12" s="29">
        <f aca="true" t="shared" si="0" ref="C12:Y12">SUM(C6:C11)</f>
        <v>742176350</v>
      </c>
      <c r="D12" s="29">
        <f>SUM(D6:D11)</f>
        <v>0</v>
      </c>
      <c r="E12" s="30">
        <f t="shared" si="0"/>
        <v>1</v>
      </c>
      <c r="F12" s="31">
        <f t="shared" si="0"/>
        <v>767170420</v>
      </c>
      <c r="G12" s="31">
        <f t="shared" si="0"/>
        <v>-4876184799</v>
      </c>
      <c r="H12" s="31">
        <f t="shared" si="0"/>
        <v>-32883459</v>
      </c>
      <c r="I12" s="31">
        <f t="shared" si="0"/>
        <v>-148387514</v>
      </c>
      <c r="J12" s="31">
        <f t="shared" si="0"/>
        <v>-5057455772</v>
      </c>
      <c r="K12" s="31">
        <f t="shared" si="0"/>
        <v>-69600319</v>
      </c>
      <c r="L12" s="31">
        <f t="shared" si="0"/>
        <v>-38729960</v>
      </c>
      <c r="M12" s="31">
        <f t="shared" si="0"/>
        <v>395035004</v>
      </c>
      <c r="N12" s="31">
        <f t="shared" si="0"/>
        <v>286704725</v>
      </c>
      <c r="O12" s="31">
        <f t="shared" si="0"/>
        <v>-156225679</v>
      </c>
      <c r="P12" s="31">
        <f t="shared" si="0"/>
        <v>-118227894</v>
      </c>
      <c r="Q12" s="31">
        <f t="shared" si="0"/>
        <v>-107784023</v>
      </c>
      <c r="R12" s="31">
        <f t="shared" si="0"/>
        <v>-382237596</v>
      </c>
      <c r="S12" s="31">
        <f t="shared" si="0"/>
        <v>-71993920</v>
      </c>
      <c r="T12" s="31">
        <f t="shared" si="0"/>
        <v>355619128</v>
      </c>
      <c r="U12" s="31">
        <f t="shared" si="0"/>
        <v>-345969823</v>
      </c>
      <c r="V12" s="31">
        <f t="shared" si="0"/>
        <v>-62344615</v>
      </c>
      <c r="W12" s="31">
        <f t="shared" si="0"/>
        <v>-5215333258</v>
      </c>
      <c r="X12" s="31">
        <f t="shared" si="0"/>
        <v>767170420</v>
      </c>
      <c r="Y12" s="31">
        <f t="shared" si="0"/>
        <v>-5982503678</v>
      </c>
      <c r="Z12" s="32">
        <f>+IF(X12&lt;&gt;0,+(Y12/X12)*100,0)</f>
        <v>-779.8141745350401</v>
      </c>
      <c r="AA12" s="33">
        <f>SUM(AA6:AA11)</f>
        <v>767170420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>
        <v>12764524</v>
      </c>
      <c r="D17" s="18"/>
      <c r="E17" s="19"/>
      <c r="F17" s="20">
        <v>12764524</v>
      </c>
      <c r="G17" s="20">
        <v>12764366</v>
      </c>
      <c r="H17" s="20"/>
      <c r="I17" s="20"/>
      <c r="J17" s="20">
        <v>12764366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>
        <v>12764366</v>
      </c>
      <c r="X17" s="20">
        <v>12764524</v>
      </c>
      <c r="Y17" s="20">
        <v>-158</v>
      </c>
      <c r="Z17" s="21"/>
      <c r="AA17" s="22">
        <v>12764524</v>
      </c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4409840712</v>
      </c>
      <c r="D19" s="18"/>
      <c r="E19" s="19">
        <v>700620388</v>
      </c>
      <c r="F19" s="20">
        <v>5087853874</v>
      </c>
      <c r="G19" s="20">
        <v>6318201939</v>
      </c>
      <c r="H19" s="20">
        <v>29270484</v>
      </c>
      <c r="I19" s="20">
        <v>27377481</v>
      </c>
      <c r="J19" s="20">
        <v>6374849904</v>
      </c>
      <c r="K19" s="20">
        <v>28231670</v>
      </c>
      <c r="L19" s="20">
        <v>50607982</v>
      </c>
      <c r="M19" s="20">
        <v>62482993</v>
      </c>
      <c r="N19" s="20">
        <v>141322645</v>
      </c>
      <c r="O19" s="20">
        <v>33739198</v>
      </c>
      <c r="P19" s="20">
        <v>90053716</v>
      </c>
      <c r="Q19" s="20">
        <v>38901130</v>
      </c>
      <c r="R19" s="20">
        <v>162694044</v>
      </c>
      <c r="S19" s="20">
        <v>38631927</v>
      </c>
      <c r="T19" s="20">
        <v>25449338</v>
      </c>
      <c r="U19" s="20">
        <v>-176735590</v>
      </c>
      <c r="V19" s="20">
        <v>-112654325</v>
      </c>
      <c r="W19" s="20">
        <v>6566212268</v>
      </c>
      <c r="X19" s="20">
        <v>5087853874</v>
      </c>
      <c r="Y19" s="20">
        <v>1478358394</v>
      </c>
      <c r="Z19" s="21">
        <v>29.06</v>
      </c>
      <c r="AA19" s="22">
        <v>5087853874</v>
      </c>
    </row>
    <row r="20" spans="1:27" ht="12.75">
      <c r="A20" s="23"/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46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47</v>
      </c>
      <c r="B22" s="17"/>
      <c r="C22" s="18">
        <v>11915356</v>
      </c>
      <c r="D22" s="18"/>
      <c r="E22" s="19">
        <v>13863000</v>
      </c>
      <c r="F22" s="20">
        <v>12915356</v>
      </c>
      <c r="G22" s="20">
        <v>16716323</v>
      </c>
      <c r="H22" s="20">
        <v>16247</v>
      </c>
      <c r="I22" s="20"/>
      <c r="J22" s="20">
        <v>16732570</v>
      </c>
      <c r="K22" s="20">
        <v>1308000</v>
      </c>
      <c r="L22" s="20">
        <v>-16247</v>
      </c>
      <c r="M22" s="20"/>
      <c r="N22" s="20">
        <v>1291753</v>
      </c>
      <c r="O22" s="20"/>
      <c r="P22" s="20"/>
      <c r="Q22" s="20"/>
      <c r="R22" s="20"/>
      <c r="S22" s="20">
        <v>322550</v>
      </c>
      <c r="T22" s="20"/>
      <c r="U22" s="20"/>
      <c r="V22" s="20">
        <v>322550</v>
      </c>
      <c r="W22" s="20">
        <v>18346873</v>
      </c>
      <c r="X22" s="20">
        <v>12915356</v>
      </c>
      <c r="Y22" s="20">
        <v>5431517</v>
      </c>
      <c r="Z22" s="21">
        <v>42.05</v>
      </c>
      <c r="AA22" s="22">
        <v>12915356</v>
      </c>
    </row>
    <row r="23" spans="1:27" ht="12.75">
      <c r="A23" s="23" t="s">
        <v>48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2.75">
      <c r="A24" s="27" t="s">
        <v>49</v>
      </c>
      <c r="B24" s="35"/>
      <c r="C24" s="29">
        <f aca="true" t="shared" si="1" ref="C24:Y24">SUM(C15:C23)</f>
        <v>4434520592</v>
      </c>
      <c r="D24" s="29">
        <f>SUM(D15:D23)</f>
        <v>0</v>
      </c>
      <c r="E24" s="36">
        <f t="shared" si="1"/>
        <v>714483388</v>
      </c>
      <c r="F24" s="37">
        <f t="shared" si="1"/>
        <v>5113533754</v>
      </c>
      <c r="G24" s="37">
        <f t="shared" si="1"/>
        <v>6347682628</v>
      </c>
      <c r="H24" s="37">
        <f t="shared" si="1"/>
        <v>29286731</v>
      </c>
      <c r="I24" s="37">
        <f t="shared" si="1"/>
        <v>27377481</v>
      </c>
      <c r="J24" s="37">
        <f t="shared" si="1"/>
        <v>6404346840</v>
      </c>
      <c r="K24" s="37">
        <f t="shared" si="1"/>
        <v>29539670</v>
      </c>
      <c r="L24" s="37">
        <f t="shared" si="1"/>
        <v>50591735</v>
      </c>
      <c r="M24" s="37">
        <f t="shared" si="1"/>
        <v>62482993</v>
      </c>
      <c r="N24" s="37">
        <f t="shared" si="1"/>
        <v>142614398</v>
      </c>
      <c r="O24" s="37">
        <f t="shared" si="1"/>
        <v>33739198</v>
      </c>
      <c r="P24" s="37">
        <f t="shared" si="1"/>
        <v>90053716</v>
      </c>
      <c r="Q24" s="37">
        <f t="shared" si="1"/>
        <v>38901130</v>
      </c>
      <c r="R24" s="37">
        <f t="shared" si="1"/>
        <v>162694044</v>
      </c>
      <c r="S24" s="37">
        <f t="shared" si="1"/>
        <v>38954477</v>
      </c>
      <c r="T24" s="37">
        <f t="shared" si="1"/>
        <v>25449338</v>
      </c>
      <c r="U24" s="37">
        <f t="shared" si="1"/>
        <v>-176735590</v>
      </c>
      <c r="V24" s="37">
        <f t="shared" si="1"/>
        <v>-112331775</v>
      </c>
      <c r="W24" s="37">
        <f t="shared" si="1"/>
        <v>6597323507</v>
      </c>
      <c r="X24" s="37">
        <f t="shared" si="1"/>
        <v>5113533754</v>
      </c>
      <c r="Y24" s="37">
        <f t="shared" si="1"/>
        <v>1483789753</v>
      </c>
      <c r="Z24" s="38">
        <f>+IF(X24&lt;&gt;0,+(Y24/X24)*100,0)</f>
        <v>29.016915197622843</v>
      </c>
      <c r="AA24" s="39">
        <f>SUM(AA15:AA23)</f>
        <v>5113533754</v>
      </c>
    </row>
    <row r="25" spans="1:27" ht="12.75">
      <c r="A25" s="27" t="s">
        <v>50</v>
      </c>
      <c r="B25" s="28"/>
      <c r="C25" s="29">
        <f aca="true" t="shared" si="2" ref="C25:Y25">+C12+C24</f>
        <v>5176696942</v>
      </c>
      <c r="D25" s="29">
        <f>+D12+D24</f>
        <v>0</v>
      </c>
      <c r="E25" s="30">
        <f t="shared" si="2"/>
        <v>714483389</v>
      </c>
      <c r="F25" s="31">
        <f t="shared" si="2"/>
        <v>5880704174</v>
      </c>
      <c r="G25" s="31">
        <f t="shared" si="2"/>
        <v>1471497829</v>
      </c>
      <c r="H25" s="31">
        <f t="shared" si="2"/>
        <v>-3596728</v>
      </c>
      <c r="I25" s="31">
        <f t="shared" si="2"/>
        <v>-121010033</v>
      </c>
      <c r="J25" s="31">
        <f t="shared" si="2"/>
        <v>1346891068</v>
      </c>
      <c r="K25" s="31">
        <f t="shared" si="2"/>
        <v>-40060649</v>
      </c>
      <c r="L25" s="31">
        <f t="shared" si="2"/>
        <v>11861775</v>
      </c>
      <c r="M25" s="31">
        <f t="shared" si="2"/>
        <v>457517997</v>
      </c>
      <c r="N25" s="31">
        <f t="shared" si="2"/>
        <v>429319123</v>
      </c>
      <c r="O25" s="31">
        <f t="shared" si="2"/>
        <v>-122486481</v>
      </c>
      <c r="P25" s="31">
        <f t="shared" si="2"/>
        <v>-28174178</v>
      </c>
      <c r="Q25" s="31">
        <f t="shared" si="2"/>
        <v>-68882893</v>
      </c>
      <c r="R25" s="31">
        <f t="shared" si="2"/>
        <v>-219543552</v>
      </c>
      <c r="S25" s="31">
        <f t="shared" si="2"/>
        <v>-33039443</v>
      </c>
      <c r="T25" s="31">
        <f t="shared" si="2"/>
        <v>381068466</v>
      </c>
      <c r="U25" s="31">
        <f t="shared" si="2"/>
        <v>-522705413</v>
      </c>
      <c r="V25" s="31">
        <f t="shared" si="2"/>
        <v>-174676390</v>
      </c>
      <c r="W25" s="31">
        <f t="shared" si="2"/>
        <v>1381990249</v>
      </c>
      <c r="X25" s="31">
        <f t="shared" si="2"/>
        <v>5880704174</v>
      </c>
      <c r="Y25" s="31">
        <f t="shared" si="2"/>
        <v>-4498713925</v>
      </c>
      <c r="Z25" s="32">
        <f>+IF(X25&lt;&gt;0,+(Y25/X25)*100,0)</f>
        <v>-76.49957882407843</v>
      </c>
      <c r="AA25" s="33">
        <f>+AA12+AA24</f>
        <v>5880704174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51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52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53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54</v>
      </c>
      <c r="B30" s="17"/>
      <c r="C30" s="18">
        <v>46196601</v>
      </c>
      <c r="D30" s="18"/>
      <c r="E30" s="19"/>
      <c r="F30" s="20">
        <v>1099649</v>
      </c>
      <c r="G30" s="20">
        <v>45096952</v>
      </c>
      <c r="H30" s="20"/>
      <c r="I30" s="20"/>
      <c r="J30" s="20">
        <v>45096952</v>
      </c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>
        <v>45096952</v>
      </c>
      <c r="X30" s="20">
        <v>1099649</v>
      </c>
      <c r="Y30" s="20">
        <v>43997303</v>
      </c>
      <c r="Z30" s="21">
        <v>4001.03</v>
      </c>
      <c r="AA30" s="22">
        <v>1099649</v>
      </c>
    </row>
    <row r="31" spans="1:27" ht="12.75">
      <c r="A31" s="23" t="s">
        <v>55</v>
      </c>
      <c r="B31" s="17"/>
      <c r="C31" s="18">
        <v>8185896</v>
      </c>
      <c r="D31" s="18"/>
      <c r="E31" s="19"/>
      <c r="F31" s="20">
        <v>4409170</v>
      </c>
      <c r="G31" s="20">
        <v>4967492</v>
      </c>
      <c r="H31" s="20"/>
      <c r="I31" s="20"/>
      <c r="J31" s="20">
        <v>4967492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>
        <v>4967492</v>
      </c>
      <c r="X31" s="20">
        <v>4409170</v>
      </c>
      <c r="Y31" s="20">
        <v>558322</v>
      </c>
      <c r="Z31" s="21">
        <v>12.66</v>
      </c>
      <c r="AA31" s="22">
        <v>4409170</v>
      </c>
    </row>
    <row r="32" spans="1:27" ht="12.75">
      <c r="A32" s="23" t="s">
        <v>56</v>
      </c>
      <c r="B32" s="17"/>
      <c r="C32" s="18">
        <v>976086683</v>
      </c>
      <c r="D32" s="18"/>
      <c r="E32" s="19"/>
      <c r="F32" s="20">
        <v>1061658398</v>
      </c>
      <c r="G32" s="20">
        <v>902181604</v>
      </c>
      <c r="H32" s="20">
        <v>36374040</v>
      </c>
      <c r="I32" s="20">
        <v>-121061417</v>
      </c>
      <c r="J32" s="20">
        <v>817494227</v>
      </c>
      <c r="K32" s="20">
        <v>-58626598</v>
      </c>
      <c r="L32" s="20">
        <v>26328825</v>
      </c>
      <c r="M32" s="20">
        <v>181730451</v>
      </c>
      <c r="N32" s="20">
        <v>149432678</v>
      </c>
      <c r="O32" s="20">
        <v>-116005422</v>
      </c>
      <c r="P32" s="20">
        <v>-27674957</v>
      </c>
      <c r="Q32" s="20">
        <v>23334966</v>
      </c>
      <c r="R32" s="20">
        <v>-120345413</v>
      </c>
      <c r="S32" s="20">
        <v>9511875</v>
      </c>
      <c r="T32" s="20">
        <v>141984201</v>
      </c>
      <c r="U32" s="20">
        <v>-88114647</v>
      </c>
      <c r="V32" s="20">
        <v>63381429</v>
      </c>
      <c r="W32" s="20">
        <v>909962921</v>
      </c>
      <c r="X32" s="20">
        <v>1061658398</v>
      </c>
      <c r="Y32" s="20">
        <v>-151695477</v>
      </c>
      <c r="Z32" s="21">
        <v>-14.29</v>
      </c>
      <c r="AA32" s="22">
        <v>1061658398</v>
      </c>
    </row>
    <row r="33" spans="1:27" ht="12.75">
      <c r="A33" s="23" t="s">
        <v>57</v>
      </c>
      <c r="B33" s="17"/>
      <c r="C33" s="18">
        <v>60822992</v>
      </c>
      <c r="D33" s="18"/>
      <c r="E33" s="19"/>
      <c r="F33" s="20">
        <v>54133400</v>
      </c>
      <c r="G33" s="20">
        <v>60822992</v>
      </c>
      <c r="H33" s="20"/>
      <c r="I33" s="20"/>
      <c r="J33" s="20">
        <v>60822992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>
        <v>60822992</v>
      </c>
      <c r="X33" s="20">
        <v>54133400</v>
      </c>
      <c r="Y33" s="20">
        <v>6689592</v>
      </c>
      <c r="Z33" s="21">
        <v>12.36</v>
      </c>
      <c r="AA33" s="22">
        <v>54133400</v>
      </c>
    </row>
    <row r="34" spans="1:27" ht="12.75">
      <c r="A34" s="27" t="s">
        <v>58</v>
      </c>
      <c r="B34" s="28"/>
      <c r="C34" s="29">
        <f aca="true" t="shared" si="3" ref="C34:Y34">SUM(C29:C33)</f>
        <v>1091292172</v>
      </c>
      <c r="D34" s="29">
        <f>SUM(D29:D33)</f>
        <v>0</v>
      </c>
      <c r="E34" s="30">
        <f t="shared" si="3"/>
        <v>0</v>
      </c>
      <c r="F34" s="31">
        <f t="shared" si="3"/>
        <v>1121300617</v>
      </c>
      <c r="G34" s="31">
        <f t="shared" si="3"/>
        <v>1013069040</v>
      </c>
      <c r="H34" s="31">
        <f t="shared" si="3"/>
        <v>36374040</v>
      </c>
      <c r="I34" s="31">
        <f t="shared" si="3"/>
        <v>-121061417</v>
      </c>
      <c r="J34" s="31">
        <f t="shared" si="3"/>
        <v>928381663</v>
      </c>
      <c r="K34" s="31">
        <f t="shared" si="3"/>
        <v>-58626598</v>
      </c>
      <c r="L34" s="31">
        <f t="shared" si="3"/>
        <v>26328825</v>
      </c>
      <c r="M34" s="31">
        <f t="shared" si="3"/>
        <v>181730451</v>
      </c>
      <c r="N34" s="31">
        <f t="shared" si="3"/>
        <v>149432678</v>
      </c>
      <c r="O34" s="31">
        <f t="shared" si="3"/>
        <v>-116005422</v>
      </c>
      <c r="P34" s="31">
        <f t="shared" si="3"/>
        <v>-27674957</v>
      </c>
      <c r="Q34" s="31">
        <f t="shared" si="3"/>
        <v>23334966</v>
      </c>
      <c r="R34" s="31">
        <f t="shared" si="3"/>
        <v>-120345413</v>
      </c>
      <c r="S34" s="31">
        <f t="shared" si="3"/>
        <v>9511875</v>
      </c>
      <c r="T34" s="31">
        <f t="shared" si="3"/>
        <v>141984201</v>
      </c>
      <c r="U34" s="31">
        <f t="shared" si="3"/>
        <v>-88114647</v>
      </c>
      <c r="V34" s="31">
        <f t="shared" si="3"/>
        <v>63381429</v>
      </c>
      <c r="W34" s="31">
        <f t="shared" si="3"/>
        <v>1020850357</v>
      </c>
      <c r="X34" s="31">
        <f t="shared" si="3"/>
        <v>1121300617</v>
      </c>
      <c r="Y34" s="31">
        <f t="shared" si="3"/>
        <v>-100450260</v>
      </c>
      <c r="Z34" s="32">
        <f>+IF(X34&lt;&gt;0,+(Y34/X34)*100,0)</f>
        <v>-8.958370170949438</v>
      </c>
      <c r="AA34" s="33">
        <f>SUM(AA29:AA33)</f>
        <v>1121300617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59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60</v>
      </c>
      <c r="B37" s="17"/>
      <c r="C37" s="18">
        <v>386884</v>
      </c>
      <c r="D37" s="18"/>
      <c r="E37" s="19"/>
      <c r="F37" s="20"/>
      <c r="G37" s="20">
        <v>2484093</v>
      </c>
      <c r="H37" s="20"/>
      <c r="I37" s="20"/>
      <c r="J37" s="20">
        <v>2484093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>
        <v>2484093</v>
      </c>
      <c r="X37" s="20"/>
      <c r="Y37" s="20">
        <v>2484093</v>
      </c>
      <c r="Z37" s="21"/>
      <c r="AA37" s="22"/>
    </row>
    <row r="38" spans="1:27" ht="12.75">
      <c r="A38" s="23" t="s">
        <v>57</v>
      </c>
      <c r="B38" s="17"/>
      <c r="C38" s="18"/>
      <c r="D38" s="18"/>
      <c r="E38" s="19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1"/>
      <c r="AA38" s="22"/>
    </row>
    <row r="39" spans="1:27" ht="12.75">
      <c r="A39" s="27" t="s">
        <v>61</v>
      </c>
      <c r="B39" s="35"/>
      <c r="C39" s="29">
        <f aca="true" t="shared" si="4" ref="C39:Y39">SUM(C37:C38)</f>
        <v>386884</v>
      </c>
      <c r="D39" s="29">
        <f>SUM(D37:D38)</f>
        <v>0</v>
      </c>
      <c r="E39" s="36">
        <f t="shared" si="4"/>
        <v>0</v>
      </c>
      <c r="F39" s="37">
        <f t="shared" si="4"/>
        <v>0</v>
      </c>
      <c r="G39" s="37">
        <f t="shared" si="4"/>
        <v>2484093</v>
      </c>
      <c r="H39" s="37">
        <f t="shared" si="4"/>
        <v>0</v>
      </c>
      <c r="I39" s="37">
        <f t="shared" si="4"/>
        <v>0</v>
      </c>
      <c r="J39" s="37">
        <f t="shared" si="4"/>
        <v>2484093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2484093</v>
      </c>
      <c r="X39" s="37">
        <f t="shared" si="4"/>
        <v>0</v>
      </c>
      <c r="Y39" s="37">
        <f t="shared" si="4"/>
        <v>2484093</v>
      </c>
      <c r="Z39" s="38">
        <f>+IF(X39&lt;&gt;0,+(Y39/X39)*100,0)</f>
        <v>0</v>
      </c>
      <c r="AA39" s="39">
        <f>SUM(AA37:AA38)</f>
        <v>0</v>
      </c>
    </row>
    <row r="40" spans="1:27" ht="12.75">
      <c r="A40" s="27" t="s">
        <v>62</v>
      </c>
      <c r="B40" s="28"/>
      <c r="C40" s="29">
        <f aca="true" t="shared" si="5" ref="C40:Y40">+C34+C39</f>
        <v>1091679056</v>
      </c>
      <c r="D40" s="29">
        <f>+D34+D39</f>
        <v>0</v>
      </c>
      <c r="E40" s="30">
        <f t="shared" si="5"/>
        <v>0</v>
      </c>
      <c r="F40" s="31">
        <f t="shared" si="5"/>
        <v>1121300617</v>
      </c>
      <c r="G40" s="31">
        <f t="shared" si="5"/>
        <v>1015553133</v>
      </c>
      <c r="H40" s="31">
        <f t="shared" si="5"/>
        <v>36374040</v>
      </c>
      <c r="I40" s="31">
        <f t="shared" si="5"/>
        <v>-121061417</v>
      </c>
      <c r="J40" s="31">
        <f t="shared" si="5"/>
        <v>930865756</v>
      </c>
      <c r="K40" s="31">
        <f t="shared" si="5"/>
        <v>-58626598</v>
      </c>
      <c r="L40" s="31">
        <f t="shared" si="5"/>
        <v>26328825</v>
      </c>
      <c r="M40" s="31">
        <f t="shared" si="5"/>
        <v>181730451</v>
      </c>
      <c r="N40" s="31">
        <f t="shared" si="5"/>
        <v>149432678</v>
      </c>
      <c r="O40" s="31">
        <f t="shared" si="5"/>
        <v>-116005422</v>
      </c>
      <c r="P40" s="31">
        <f t="shared" si="5"/>
        <v>-27674957</v>
      </c>
      <c r="Q40" s="31">
        <f t="shared" si="5"/>
        <v>23334966</v>
      </c>
      <c r="R40" s="31">
        <f t="shared" si="5"/>
        <v>-120345413</v>
      </c>
      <c r="S40" s="31">
        <f t="shared" si="5"/>
        <v>9511875</v>
      </c>
      <c r="T40" s="31">
        <f t="shared" si="5"/>
        <v>141984201</v>
      </c>
      <c r="U40" s="31">
        <f t="shared" si="5"/>
        <v>-88114647</v>
      </c>
      <c r="V40" s="31">
        <f t="shared" si="5"/>
        <v>63381429</v>
      </c>
      <c r="W40" s="31">
        <f t="shared" si="5"/>
        <v>1023334450</v>
      </c>
      <c r="X40" s="31">
        <f t="shared" si="5"/>
        <v>1121300617</v>
      </c>
      <c r="Y40" s="31">
        <f t="shared" si="5"/>
        <v>-97966167</v>
      </c>
      <c r="Z40" s="32">
        <f>+IF(X40&lt;&gt;0,+(Y40/X40)*100,0)</f>
        <v>-8.736833416011578</v>
      </c>
      <c r="AA40" s="33">
        <f>+AA34+AA39</f>
        <v>1121300617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4085017886</v>
      </c>
      <c r="D42" s="43">
        <f>+D25-D40</f>
        <v>0</v>
      </c>
      <c r="E42" s="44">
        <f t="shared" si="6"/>
        <v>714483389</v>
      </c>
      <c r="F42" s="45">
        <f t="shared" si="6"/>
        <v>4759403557</v>
      </c>
      <c r="G42" s="45">
        <f t="shared" si="6"/>
        <v>455944696</v>
      </c>
      <c r="H42" s="45">
        <f t="shared" si="6"/>
        <v>-39970768</v>
      </c>
      <c r="I42" s="45">
        <f t="shared" si="6"/>
        <v>51384</v>
      </c>
      <c r="J42" s="45">
        <f t="shared" si="6"/>
        <v>416025312</v>
      </c>
      <c r="K42" s="45">
        <f t="shared" si="6"/>
        <v>18565949</v>
      </c>
      <c r="L42" s="45">
        <f t="shared" si="6"/>
        <v>-14467050</v>
      </c>
      <c r="M42" s="45">
        <f t="shared" si="6"/>
        <v>275787546</v>
      </c>
      <c r="N42" s="45">
        <f t="shared" si="6"/>
        <v>279886445</v>
      </c>
      <c r="O42" s="45">
        <f t="shared" si="6"/>
        <v>-6481059</v>
      </c>
      <c r="P42" s="45">
        <f t="shared" si="6"/>
        <v>-499221</v>
      </c>
      <c r="Q42" s="45">
        <f t="shared" si="6"/>
        <v>-92217859</v>
      </c>
      <c r="R42" s="45">
        <f t="shared" si="6"/>
        <v>-99198139</v>
      </c>
      <c r="S42" s="45">
        <f t="shared" si="6"/>
        <v>-42551318</v>
      </c>
      <c r="T42" s="45">
        <f t="shared" si="6"/>
        <v>239084265</v>
      </c>
      <c r="U42" s="45">
        <f t="shared" si="6"/>
        <v>-434590766</v>
      </c>
      <c r="V42" s="45">
        <f t="shared" si="6"/>
        <v>-238057819</v>
      </c>
      <c r="W42" s="45">
        <f t="shared" si="6"/>
        <v>358655799</v>
      </c>
      <c r="X42" s="45">
        <f t="shared" si="6"/>
        <v>4759403557</v>
      </c>
      <c r="Y42" s="45">
        <f t="shared" si="6"/>
        <v>-4400747758</v>
      </c>
      <c r="Z42" s="46">
        <f>+IF(X42&lt;&gt;0,+(Y42/X42)*100,0)</f>
        <v>-92.46427005601366</v>
      </c>
      <c r="AA42" s="47">
        <f>+AA25-AA40</f>
        <v>4759403557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3895405115</v>
      </c>
      <c r="D45" s="18"/>
      <c r="E45" s="19"/>
      <c r="F45" s="20">
        <v>4759403557</v>
      </c>
      <c r="G45" s="20">
        <v>82798487</v>
      </c>
      <c r="H45" s="20">
        <v>379389</v>
      </c>
      <c r="I45" s="20"/>
      <c r="J45" s="20">
        <v>83177876</v>
      </c>
      <c r="K45" s="20"/>
      <c r="L45" s="20"/>
      <c r="M45" s="20">
        <v>-2813160</v>
      </c>
      <c r="N45" s="20">
        <v>-2813160</v>
      </c>
      <c r="O45" s="20"/>
      <c r="P45" s="20"/>
      <c r="Q45" s="20"/>
      <c r="R45" s="20"/>
      <c r="S45" s="20"/>
      <c r="T45" s="20"/>
      <c r="U45" s="20">
        <v>2581842</v>
      </c>
      <c r="V45" s="20">
        <v>2581842</v>
      </c>
      <c r="W45" s="20">
        <v>82946558</v>
      </c>
      <c r="X45" s="20">
        <v>4759403557</v>
      </c>
      <c r="Y45" s="20">
        <v>-4676456999</v>
      </c>
      <c r="Z45" s="48">
        <v>-98.26</v>
      </c>
      <c r="AA45" s="22">
        <v>4759403557</v>
      </c>
    </row>
    <row r="46" spans="1:27" ht="12.7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2.75">
      <c r="A47" s="23"/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68</v>
      </c>
      <c r="B48" s="50" t="s">
        <v>64</v>
      </c>
      <c r="C48" s="51">
        <f aca="true" t="shared" si="7" ref="C48:Y48">SUM(C45:C47)</f>
        <v>3895405115</v>
      </c>
      <c r="D48" s="51">
        <f>SUM(D45:D47)</f>
        <v>0</v>
      </c>
      <c r="E48" s="52">
        <f t="shared" si="7"/>
        <v>0</v>
      </c>
      <c r="F48" s="53">
        <f t="shared" si="7"/>
        <v>4759403557</v>
      </c>
      <c r="G48" s="53">
        <f t="shared" si="7"/>
        <v>82798487</v>
      </c>
      <c r="H48" s="53">
        <f t="shared" si="7"/>
        <v>379389</v>
      </c>
      <c r="I48" s="53">
        <f t="shared" si="7"/>
        <v>0</v>
      </c>
      <c r="J48" s="53">
        <f t="shared" si="7"/>
        <v>83177876</v>
      </c>
      <c r="K48" s="53">
        <f t="shared" si="7"/>
        <v>0</v>
      </c>
      <c r="L48" s="53">
        <f t="shared" si="7"/>
        <v>0</v>
      </c>
      <c r="M48" s="53">
        <f t="shared" si="7"/>
        <v>-2813160</v>
      </c>
      <c r="N48" s="53">
        <f t="shared" si="7"/>
        <v>-2813160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2581842</v>
      </c>
      <c r="V48" s="53">
        <f t="shared" si="7"/>
        <v>2581842</v>
      </c>
      <c r="W48" s="53">
        <f t="shared" si="7"/>
        <v>82946558</v>
      </c>
      <c r="X48" s="53">
        <f t="shared" si="7"/>
        <v>4759403557</v>
      </c>
      <c r="Y48" s="53">
        <f t="shared" si="7"/>
        <v>-4676456999</v>
      </c>
      <c r="Z48" s="54">
        <f>+IF(X48&lt;&gt;0,+(Y48/X48)*100,0)</f>
        <v>-98.25720687463023</v>
      </c>
      <c r="AA48" s="55">
        <f>SUM(AA45:AA47)</f>
        <v>4759403557</v>
      </c>
    </row>
    <row r="49" spans="1:27" ht="12.75">
      <c r="A49" s="56" t="s">
        <v>96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97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98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7" t="s">
        <v>79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99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7563567</v>
      </c>
      <c r="D6" s="18"/>
      <c r="E6" s="19">
        <v>51591707</v>
      </c>
      <c r="F6" s="20">
        <v>9523308</v>
      </c>
      <c r="G6" s="20">
        <v>15658757</v>
      </c>
      <c r="H6" s="20">
        <v>10040639</v>
      </c>
      <c r="I6" s="20">
        <v>15455180</v>
      </c>
      <c r="J6" s="20">
        <v>41154576</v>
      </c>
      <c r="K6" s="20">
        <v>-27174272</v>
      </c>
      <c r="L6" s="20">
        <v>-10567002</v>
      </c>
      <c r="M6" s="20">
        <v>25506831</v>
      </c>
      <c r="N6" s="20">
        <v>-12234443</v>
      </c>
      <c r="O6" s="20">
        <v>-22159871</v>
      </c>
      <c r="P6" s="20">
        <v>-782276</v>
      </c>
      <c r="Q6" s="20">
        <v>27755541</v>
      </c>
      <c r="R6" s="20">
        <v>4813394</v>
      </c>
      <c r="S6" s="20">
        <v>-14756893</v>
      </c>
      <c r="T6" s="20">
        <v>9584409</v>
      </c>
      <c r="U6" s="20">
        <v>4609230</v>
      </c>
      <c r="V6" s="20">
        <v>-563254</v>
      </c>
      <c r="W6" s="20">
        <v>33170273</v>
      </c>
      <c r="X6" s="20">
        <v>9523308</v>
      </c>
      <c r="Y6" s="20">
        <v>23646965</v>
      </c>
      <c r="Z6" s="21">
        <v>248.31</v>
      </c>
      <c r="AA6" s="22">
        <v>9523308</v>
      </c>
    </row>
    <row r="7" spans="1:27" ht="12.75">
      <c r="A7" s="23" t="s">
        <v>34</v>
      </c>
      <c r="B7" s="17"/>
      <c r="C7" s="18">
        <v>3090651</v>
      </c>
      <c r="D7" s="18"/>
      <c r="E7" s="19">
        <v>3097326</v>
      </c>
      <c r="F7" s="20">
        <v>3097326</v>
      </c>
      <c r="G7" s="20">
        <v>43090652</v>
      </c>
      <c r="H7" s="20"/>
      <c r="I7" s="20">
        <v>-40000000</v>
      </c>
      <c r="J7" s="20">
        <v>3090652</v>
      </c>
      <c r="K7" s="20">
        <v>10000000</v>
      </c>
      <c r="L7" s="20">
        <v>-5000000</v>
      </c>
      <c r="M7" s="20">
        <v>20000000</v>
      </c>
      <c r="N7" s="20">
        <v>25000000</v>
      </c>
      <c r="O7" s="20"/>
      <c r="P7" s="20"/>
      <c r="Q7" s="20"/>
      <c r="R7" s="20"/>
      <c r="S7" s="20"/>
      <c r="T7" s="20">
        <v>-20000000</v>
      </c>
      <c r="U7" s="20"/>
      <c r="V7" s="20">
        <v>-20000000</v>
      </c>
      <c r="W7" s="20">
        <v>8090652</v>
      </c>
      <c r="X7" s="20">
        <v>3097326</v>
      </c>
      <c r="Y7" s="20">
        <v>4993326</v>
      </c>
      <c r="Z7" s="21">
        <v>161.21</v>
      </c>
      <c r="AA7" s="22">
        <v>3097326</v>
      </c>
    </row>
    <row r="8" spans="1:27" ht="12.75">
      <c r="A8" s="23" t="s">
        <v>35</v>
      </c>
      <c r="B8" s="17"/>
      <c r="C8" s="18">
        <v>100806666</v>
      </c>
      <c r="D8" s="18"/>
      <c r="E8" s="19">
        <v>15456686</v>
      </c>
      <c r="F8" s="20">
        <v>120569210</v>
      </c>
      <c r="G8" s="20">
        <v>121820097</v>
      </c>
      <c r="H8" s="20">
        <v>1981298</v>
      </c>
      <c r="I8" s="20">
        <v>-327617</v>
      </c>
      <c r="J8" s="20">
        <v>123473778</v>
      </c>
      <c r="K8" s="20">
        <v>-1140191</v>
      </c>
      <c r="L8" s="20">
        <v>971533</v>
      </c>
      <c r="M8" s="20">
        <v>666505</v>
      </c>
      <c r="N8" s="20">
        <v>497847</v>
      </c>
      <c r="O8" s="20">
        <v>3122970</v>
      </c>
      <c r="P8" s="20">
        <v>-799822</v>
      </c>
      <c r="Q8" s="20">
        <v>422799</v>
      </c>
      <c r="R8" s="20">
        <v>2745947</v>
      </c>
      <c r="S8" s="20">
        <v>1175129</v>
      </c>
      <c r="T8" s="20">
        <v>141746</v>
      </c>
      <c r="U8" s="20">
        <v>-30180116</v>
      </c>
      <c r="V8" s="20">
        <v>-28863241</v>
      </c>
      <c r="W8" s="20">
        <v>97854331</v>
      </c>
      <c r="X8" s="20">
        <v>120569210</v>
      </c>
      <c r="Y8" s="20">
        <v>-22714879</v>
      </c>
      <c r="Z8" s="21">
        <v>-18.84</v>
      </c>
      <c r="AA8" s="22">
        <v>120569210</v>
      </c>
    </row>
    <row r="9" spans="1:27" ht="12.75">
      <c r="A9" s="23" t="s">
        <v>36</v>
      </c>
      <c r="B9" s="17"/>
      <c r="C9" s="18">
        <v>14087638</v>
      </c>
      <c r="D9" s="18"/>
      <c r="E9" s="19">
        <v>1011486</v>
      </c>
      <c r="F9" s="20">
        <v>8693757</v>
      </c>
      <c r="G9" s="20">
        <v>14706979</v>
      </c>
      <c r="H9" s="20">
        <v>-2908971</v>
      </c>
      <c r="I9" s="20">
        <v>587755</v>
      </c>
      <c r="J9" s="20">
        <v>12385763</v>
      </c>
      <c r="K9" s="20">
        <v>287852</v>
      </c>
      <c r="L9" s="20">
        <v>442317</v>
      </c>
      <c r="M9" s="20">
        <v>2472983</v>
      </c>
      <c r="N9" s="20">
        <v>3203152</v>
      </c>
      <c r="O9" s="20">
        <v>1572598</v>
      </c>
      <c r="P9" s="20">
        <v>1042502</v>
      </c>
      <c r="Q9" s="20">
        <v>1809557</v>
      </c>
      <c r="R9" s="20">
        <v>4424657</v>
      </c>
      <c r="S9" s="20">
        <v>615096</v>
      </c>
      <c r="T9" s="20">
        <v>-5886166</v>
      </c>
      <c r="U9" s="20">
        <v>2102484</v>
      </c>
      <c r="V9" s="20">
        <v>-3168586</v>
      </c>
      <c r="W9" s="20">
        <v>16844986</v>
      </c>
      <c r="X9" s="20">
        <v>8693757</v>
      </c>
      <c r="Y9" s="20">
        <v>8151229</v>
      </c>
      <c r="Z9" s="21">
        <v>93.76</v>
      </c>
      <c r="AA9" s="22">
        <v>8693757</v>
      </c>
    </row>
    <row r="10" spans="1:27" ht="12.7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2.75">
      <c r="A11" s="23" t="s">
        <v>38</v>
      </c>
      <c r="B11" s="17"/>
      <c r="C11" s="18">
        <v>3281384</v>
      </c>
      <c r="D11" s="18"/>
      <c r="E11" s="19"/>
      <c r="F11" s="20">
        <v>4171383</v>
      </c>
      <c r="G11" s="20">
        <v>3281383</v>
      </c>
      <c r="H11" s="20"/>
      <c r="I11" s="20"/>
      <c r="J11" s="20">
        <v>3281383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>
        <v>3281383</v>
      </c>
      <c r="X11" s="20">
        <v>4171383</v>
      </c>
      <c r="Y11" s="20">
        <v>-890000</v>
      </c>
      <c r="Z11" s="21">
        <v>-21.34</v>
      </c>
      <c r="AA11" s="22">
        <v>4171383</v>
      </c>
    </row>
    <row r="12" spans="1:27" ht="12.75">
      <c r="A12" s="27" t="s">
        <v>39</v>
      </c>
      <c r="B12" s="28"/>
      <c r="C12" s="29">
        <f aca="true" t="shared" si="0" ref="C12:Y12">SUM(C6:C11)</f>
        <v>128829906</v>
      </c>
      <c r="D12" s="29">
        <f>SUM(D6:D11)</f>
        <v>0</v>
      </c>
      <c r="E12" s="30">
        <f t="shared" si="0"/>
        <v>71157205</v>
      </c>
      <c r="F12" s="31">
        <f t="shared" si="0"/>
        <v>146054984</v>
      </c>
      <c r="G12" s="31">
        <f t="shared" si="0"/>
        <v>198557868</v>
      </c>
      <c r="H12" s="31">
        <f t="shared" si="0"/>
        <v>9112966</v>
      </c>
      <c r="I12" s="31">
        <f t="shared" si="0"/>
        <v>-24284682</v>
      </c>
      <c r="J12" s="31">
        <f t="shared" si="0"/>
        <v>183386152</v>
      </c>
      <c r="K12" s="31">
        <f t="shared" si="0"/>
        <v>-18026611</v>
      </c>
      <c r="L12" s="31">
        <f t="shared" si="0"/>
        <v>-14153152</v>
      </c>
      <c r="M12" s="31">
        <f t="shared" si="0"/>
        <v>48646319</v>
      </c>
      <c r="N12" s="31">
        <f t="shared" si="0"/>
        <v>16466556</v>
      </c>
      <c r="O12" s="31">
        <f t="shared" si="0"/>
        <v>-17464303</v>
      </c>
      <c r="P12" s="31">
        <f t="shared" si="0"/>
        <v>-539596</v>
      </c>
      <c r="Q12" s="31">
        <f t="shared" si="0"/>
        <v>29987897</v>
      </c>
      <c r="R12" s="31">
        <f t="shared" si="0"/>
        <v>11983998</v>
      </c>
      <c r="S12" s="31">
        <f t="shared" si="0"/>
        <v>-12966668</v>
      </c>
      <c r="T12" s="31">
        <f t="shared" si="0"/>
        <v>-16160011</v>
      </c>
      <c r="U12" s="31">
        <f t="shared" si="0"/>
        <v>-23468402</v>
      </c>
      <c r="V12" s="31">
        <f t="shared" si="0"/>
        <v>-52595081</v>
      </c>
      <c r="W12" s="31">
        <f t="shared" si="0"/>
        <v>159241625</v>
      </c>
      <c r="X12" s="31">
        <f t="shared" si="0"/>
        <v>146054984</v>
      </c>
      <c r="Y12" s="31">
        <f t="shared" si="0"/>
        <v>13186641</v>
      </c>
      <c r="Z12" s="32">
        <f>+IF(X12&lt;&gt;0,+(Y12/X12)*100,0)</f>
        <v>9.028545715358813</v>
      </c>
      <c r="AA12" s="33">
        <f>SUM(AA6:AA11)</f>
        <v>146054984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>
        <v>3010000</v>
      </c>
      <c r="D17" s="18"/>
      <c r="E17" s="19">
        <v>205000</v>
      </c>
      <c r="F17" s="20">
        <v>3010000</v>
      </c>
      <c r="G17" s="20">
        <v>3010000</v>
      </c>
      <c r="H17" s="20"/>
      <c r="I17" s="20"/>
      <c r="J17" s="20">
        <v>3010000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>
        <v>3010000</v>
      </c>
      <c r="X17" s="20">
        <v>3010000</v>
      </c>
      <c r="Y17" s="20"/>
      <c r="Z17" s="21"/>
      <c r="AA17" s="22">
        <v>3010000</v>
      </c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916082650</v>
      </c>
      <c r="D19" s="18"/>
      <c r="E19" s="19">
        <v>327782775</v>
      </c>
      <c r="F19" s="20">
        <v>938794069</v>
      </c>
      <c r="G19" s="20">
        <v>916082653</v>
      </c>
      <c r="H19" s="20">
        <v>3454909</v>
      </c>
      <c r="I19" s="20">
        <v>1457147</v>
      </c>
      <c r="J19" s="20">
        <v>920994709</v>
      </c>
      <c r="K19" s="20">
        <v>1675224</v>
      </c>
      <c r="L19" s="20">
        <v>6987092</v>
      </c>
      <c r="M19" s="20">
        <v>9646688</v>
      </c>
      <c r="N19" s="20">
        <v>18309004</v>
      </c>
      <c r="O19" s="20">
        <v>2825089</v>
      </c>
      <c r="P19" s="20">
        <v>4036825</v>
      </c>
      <c r="Q19" s="20">
        <v>4260353</v>
      </c>
      <c r="R19" s="20">
        <v>11122267</v>
      </c>
      <c r="S19" s="20">
        <v>84105</v>
      </c>
      <c r="T19" s="20">
        <v>3741612</v>
      </c>
      <c r="U19" s="20">
        <v>7633892</v>
      </c>
      <c r="V19" s="20">
        <v>11459609</v>
      </c>
      <c r="W19" s="20">
        <v>961885589</v>
      </c>
      <c r="X19" s="20">
        <v>938794069</v>
      </c>
      <c r="Y19" s="20">
        <v>23091520</v>
      </c>
      <c r="Z19" s="21">
        <v>2.46</v>
      </c>
      <c r="AA19" s="22">
        <v>938794069</v>
      </c>
    </row>
    <row r="20" spans="1:27" ht="12.75">
      <c r="A20" s="23"/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46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47</v>
      </c>
      <c r="B22" s="17"/>
      <c r="C22" s="18">
        <v>543961</v>
      </c>
      <c r="D22" s="18"/>
      <c r="E22" s="19">
        <v>390077</v>
      </c>
      <c r="F22" s="20">
        <v>543961</v>
      </c>
      <c r="G22" s="20">
        <v>543961</v>
      </c>
      <c r="H22" s="20"/>
      <c r="I22" s="20"/>
      <c r="J22" s="20">
        <v>543961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>
        <v>543961</v>
      </c>
      <c r="X22" s="20">
        <v>543961</v>
      </c>
      <c r="Y22" s="20"/>
      <c r="Z22" s="21"/>
      <c r="AA22" s="22">
        <v>543961</v>
      </c>
    </row>
    <row r="23" spans="1:27" ht="12.75">
      <c r="A23" s="23" t="s">
        <v>48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2.75">
      <c r="A24" s="27" t="s">
        <v>49</v>
      </c>
      <c r="B24" s="35"/>
      <c r="C24" s="29">
        <f aca="true" t="shared" si="1" ref="C24:Y24">SUM(C15:C23)</f>
        <v>919636611</v>
      </c>
      <c r="D24" s="29">
        <f>SUM(D15:D23)</f>
        <v>0</v>
      </c>
      <c r="E24" s="36">
        <f t="shared" si="1"/>
        <v>328377852</v>
      </c>
      <c r="F24" s="37">
        <f t="shared" si="1"/>
        <v>942348030</v>
      </c>
      <c r="G24" s="37">
        <f t="shared" si="1"/>
        <v>919636614</v>
      </c>
      <c r="H24" s="37">
        <f t="shared" si="1"/>
        <v>3454909</v>
      </c>
      <c r="I24" s="37">
        <f t="shared" si="1"/>
        <v>1457147</v>
      </c>
      <c r="J24" s="37">
        <f t="shared" si="1"/>
        <v>924548670</v>
      </c>
      <c r="K24" s="37">
        <f t="shared" si="1"/>
        <v>1675224</v>
      </c>
      <c r="L24" s="37">
        <f t="shared" si="1"/>
        <v>6987092</v>
      </c>
      <c r="M24" s="37">
        <f t="shared" si="1"/>
        <v>9646688</v>
      </c>
      <c r="N24" s="37">
        <f t="shared" si="1"/>
        <v>18309004</v>
      </c>
      <c r="O24" s="37">
        <f t="shared" si="1"/>
        <v>2825089</v>
      </c>
      <c r="P24" s="37">
        <f t="shared" si="1"/>
        <v>4036825</v>
      </c>
      <c r="Q24" s="37">
        <f t="shared" si="1"/>
        <v>4260353</v>
      </c>
      <c r="R24" s="37">
        <f t="shared" si="1"/>
        <v>11122267</v>
      </c>
      <c r="S24" s="37">
        <f t="shared" si="1"/>
        <v>84105</v>
      </c>
      <c r="T24" s="37">
        <f t="shared" si="1"/>
        <v>3741612</v>
      </c>
      <c r="U24" s="37">
        <f t="shared" si="1"/>
        <v>7633892</v>
      </c>
      <c r="V24" s="37">
        <f t="shared" si="1"/>
        <v>11459609</v>
      </c>
      <c r="W24" s="37">
        <f t="shared" si="1"/>
        <v>965439550</v>
      </c>
      <c r="X24" s="37">
        <f t="shared" si="1"/>
        <v>942348030</v>
      </c>
      <c r="Y24" s="37">
        <f t="shared" si="1"/>
        <v>23091520</v>
      </c>
      <c r="Z24" s="38">
        <f>+IF(X24&lt;&gt;0,+(Y24/X24)*100,0)</f>
        <v>2.450423756921315</v>
      </c>
      <c r="AA24" s="39">
        <f>SUM(AA15:AA23)</f>
        <v>942348030</v>
      </c>
    </row>
    <row r="25" spans="1:27" ht="12.75">
      <c r="A25" s="27" t="s">
        <v>50</v>
      </c>
      <c r="B25" s="28"/>
      <c r="C25" s="29">
        <f aca="true" t="shared" si="2" ref="C25:Y25">+C12+C24</f>
        <v>1048466517</v>
      </c>
      <c r="D25" s="29">
        <f>+D12+D24</f>
        <v>0</v>
      </c>
      <c r="E25" s="30">
        <f t="shared" si="2"/>
        <v>399535057</v>
      </c>
      <c r="F25" s="31">
        <f t="shared" si="2"/>
        <v>1088403014</v>
      </c>
      <c r="G25" s="31">
        <f t="shared" si="2"/>
        <v>1118194482</v>
      </c>
      <c r="H25" s="31">
        <f t="shared" si="2"/>
        <v>12567875</v>
      </c>
      <c r="I25" s="31">
        <f t="shared" si="2"/>
        <v>-22827535</v>
      </c>
      <c r="J25" s="31">
        <f t="shared" si="2"/>
        <v>1107934822</v>
      </c>
      <c r="K25" s="31">
        <f t="shared" si="2"/>
        <v>-16351387</v>
      </c>
      <c r="L25" s="31">
        <f t="shared" si="2"/>
        <v>-7166060</v>
      </c>
      <c r="M25" s="31">
        <f t="shared" si="2"/>
        <v>58293007</v>
      </c>
      <c r="N25" s="31">
        <f t="shared" si="2"/>
        <v>34775560</v>
      </c>
      <c r="O25" s="31">
        <f t="shared" si="2"/>
        <v>-14639214</v>
      </c>
      <c r="P25" s="31">
        <f t="shared" si="2"/>
        <v>3497229</v>
      </c>
      <c r="Q25" s="31">
        <f t="shared" si="2"/>
        <v>34248250</v>
      </c>
      <c r="R25" s="31">
        <f t="shared" si="2"/>
        <v>23106265</v>
      </c>
      <c r="S25" s="31">
        <f t="shared" si="2"/>
        <v>-12882563</v>
      </c>
      <c r="T25" s="31">
        <f t="shared" si="2"/>
        <v>-12418399</v>
      </c>
      <c r="U25" s="31">
        <f t="shared" si="2"/>
        <v>-15834510</v>
      </c>
      <c r="V25" s="31">
        <f t="shared" si="2"/>
        <v>-41135472</v>
      </c>
      <c r="W25" s="31">
        <f t="shared" si="2"/>
        <v>1124681175</v>
      </c>
      <c r="X25" s="31">
        <f t="shared" si="2"/>
        <v>1088403014</v>
      </c>
      <c r="Y25" s="31">
        <f t="shared" si="2"/>
        <v>36278161</v>
      </c>
      <c r="Z25" s="32">
        <f>+IF(X25&lt;&gt;0,+(Y25/X25)*100,0)</f>
        <v>3.3331551395354735</v>
      </c>
      <c r="AA25" s="33">
        <f>+AA12+AA24</f>
        <v>1088403014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51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52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53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54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55</v>
      </c>
      <c r="B31" s="17"/>
      <c r="C31" s="18">
        <v>-8680</v>
      </c>
      <c r="D31" s="18"/>
      <c r="E31" s="19"/>
      <c r="F31" s="20"/>
      <c r="G31" s="20">
        <v>-8680</v>
      </c>
      <c r="H31" s="20"/>
      <c r="I31" s="20"/>
      <c r="J31" s="20">
        <v>-8680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>
        <v>-8680</v>
      </c>
      <c r="X31" s="20"/>
      <c r="Y31" s="20">
        <v>-8680</v>
      </c>
      <c r="Z31" s="21"/>
      <c r="AA31" s="22"/>
    </row>
    <row r="32" spans="1:27" ht="12.75">
      <c r="A32" s="23" t="s">
        <v>56</v>
      </c>
      <c r="B32" s="17"/>
      <c r="C32" s="18">
        <v>60192502</v>
      </c>
      <c r="D32" s="18"/>
      <c r="E32" s="19">
        <v>-3114879</v>
      </c>
      <c r="F32" s="20">
        <v>61930222</v>
      </c>
      <c r="G32" s="20">
        <v>43953567</v>
      </c>
      <c r="H32" s="20">
        <v>-746013</v>
      </c>
      <c r="I32" s="20">
        <v>-530456</v>
      </c>
      <c r="J32" s="20">
        <v>42677098</v>
      </c>
      <c r="K32" s="20">
        <v>1118794</v>
      </c>
      <c r="L32" s="20">
        <v>246071</v>
      </c>
      <c r="M32" s="20">
        <v>1192602</v>
      </c>
      <c r="N32" s="20">
        <v>2557467</v>
      </c>
      <c r="O32" s="20">
        <v>30888</v>
      </c>
      <c r="P32" s="20">
        <v>10408669</v>
      </c>
      <c r="Q32" s="20">
        <v>-9021908</v>
      </c>
      <c r="R32" s="20">
        <v>1417649</v>
      </c>
      <c r="S32" s="20">
        <v>224005</v>
      </c>
      <c r="T32" s="20">
        <v>1738038</v>
      </c>
      <c r="U32" s="20">
        <v>4366357</v>
      </c>
      <c r="V32" s="20">
        <v>6328400</v>
      </c>
      <c r="W32" s="20">
        <v>52980614</v>
      </c>
      <c r="X32" s="20">
        <v>61930222</v>
      </c>
      <c r="Y32" s="20">
        <v>-8949608</v>
      </c>
      <c r="Z32" s="21">
        <v>-14.45</v>
      </c>
      <c r="AA32" s="22">
        <v>61930222</v>
      </c>
    </row>
    <row r="33" spans="1:27" ht="12.75">
      <c r="A33" s="23" t="s">
        <v>57</v>
      </c>
      <c r="B33" s="17"/>
      <c r="C33" s="18"/>
      <c r="D33" s="18"/>
      <c r="E33" s="19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1"/>
      <c r="AA33" s="22"/>
    </row>
    <row r="34" spans="1:27" ht="12.75">
      <c r="A34" s="27" t="s">
        <v>58</v>
      </c>
      <c r="B34" s="28"/>
      <c r="C34" s="29">
        <f aca="true" t="shared" si="3" ref="C34:Y34">SUM(C29:C33)</f>
        <v>60183822</v>
      </c>
      <c r="D34" s="29">
        <f>SUM(D29:D33)</f>
        <v>0</v>
      </c>
      <c r="E34" s="30">
        <f t="shared" si="3"/>
        <v>-3114879</v>
      </c>
      <c r="F34" s="31">
        <f t="shared" si="3"/>
        <v>61930222</v>
      </c>
      <c r="G34" s="31">
        <f t="shared" si="3"/>
        <v>43944887</v>
      </c>
      <c r="H34" s="31">
        <f t="shared" si="3"/>
        <v>-746013</v>
      </c>
      <c r="I34" s="31">
        <f t="shared" si="3"/>
        <v>-530456</v>
      </c>
      <c r="J34" s="31">
        <f t="shared" si="3"/>
        <v>42668418</v>
      </c>
      <c r="K34" s="31">
        <f t="shared" si="3"/>
        <v>1118794</v>
      </c>
      <c r="L34" s="31">
        <f t="shared" si="3"/>
        <v>246071</v>
      </c>
      <c r="M34" s="31">
        <f t="shared" si="3"/>
        <v>1192602</v>
      </c>
      <c r="N34" s="31">
        <f t="shared" si="3"/>
        <v>2557467</v>
      </c>
      <c r="O34" s="31">
        <f t="shared" si="3"/>
        <v>30888</v>
      </c>
      <c r="P34" s="31">
        <f t="shared" si="3"/>
        <v>10408669</v>
      </c>
      <c r="Q34" s="31">
        <f t="shared" si="3"/>
        <v>-9021908</v>
      </c>
      <c r="R34" s="31">
        <f t="shared" si="3"/>
        <v>1417649</v>
      </c>
      <c r="S34" s="31">
        <f t="shared" si="3"/>
        <v>224005</v>
      </c>
      <c r="T34" s="31">
        <f t="shared" si="3"/>
        <v>1738038</v>
      </c>
      <c r="U34" s="31">
        <f t="shared" si="3"/>
        <v>4366357</v>
      </c>
      <c r="V34" s="31">
        <f t="shared" si="3"/>
        <v>6328400</v>
      </c>
      <c r="W34" s="31">
        <f t="shared" si="3"/>
        <v>52971934</v>
      </c>
      <c r="X34" s="31">
        <f t="shared" si="3"/>
        <v>61930222</v>
      </c>
      <c r="Y34" s="31">
        <f t="shared" si="3"/>
        <v>-8958288</v>
      </c>
      <c r="Z34" s="32">
        <f>+IF(X34&lt;&gt;0,+(Y34/X34)*100,0)</f>
        <v>-14.465131418388907</v>
      </c>
      <c r="AA34" s="33">
        <f>SUM(AA29:AA33)</f>
        <v>61930222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59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60</v>
      </c>
      <c r="B37" s="17"/>
      <c r="C37" s="18">
        <v>821060</v>
      </c>
      <c r="D37" s="18"/>
      <c r="E37" s="19"/>
      <c r="F37" s="20">
        <v>721060</v>
      </c>
      <c r="G37" s="20">
        <v>821060</v>
      </c>
      <c r="H37" s="20"/>
      <c r="I37" s="20"/>
      <c r="J37" s="20">
        <v>821060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>
        <v>821060</v>
      </c>
      <c r="X37" s="20">
        <v>721060</v>
      </c>
      <c r="Y37" s="20">
        <v>100000</v>
      </c>
      <c r="Z37" s="21">
        <v>13.87</v>
      </c>
      <c r="AA37" s="22">
        <v>721060</v>
      </c>
    </row>
    <row r="38" spans="1:27" ht="12.75">
      <c r="A38" s="23" t="s">
        <v>57</v>
      </c>
      <c r="B38" s="17"/>
      <c r="C38" s="18">
        <v>16755265</v>
      </c>
      <c r="D38" s="18"/>
      <c r="E38" s="19"/>
      <c r="F38" s="20">
        <v>18555265</v>
      </c>
      <c r="G38" s="20">
        <v>16755265</v>
      </c>
      <c r="H38" s="20"/>
      <c r="I38" s="20"/>
      <c r="J38" s="20">
        <v>16755265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>
        <v>1554920</v>
      </c>
      <c r="V38" s="20">
        <v>1554920</v>
      </c>
      <c r="W38" s="20">
        <v>18310185</v>
      </c>
      <c r="X38" s="20">
        <v>18555265</v>
      </c>
      <c r="Y38" s="20">
        <v>-245080</v>
      </c>
      <c r="Z38" s="21">
        <v>-1.32</v>
      </c>
      <c r="AA38" s="22">
        <v>18555265</v>
      </c>
    </row>
    <row r="39" spans="1:27" ht="12.75">
      <c r="A39" s="27" t="s">
        <v>61</v>
      </c>
      <c r="B39" s="35"/>
      <c r="C39" s="29">
        <f aca="true" t="shared" si="4" ref="C39:Y39">SUM(C37:C38)</f>
        <v>17576325</v>
      </c>
      <c r="D39" s="29">
        <f>SUM(D37:D38)</f>
        <v>0</v>
      </c>
      <c r="E39" s="36">
        <f t="shared" si="4"/>
        <v>0</v>
      </c>
      <c r="F39" s="37">
        <f t="shared" si="4"/>
        <v>19276325</v>
      </c>
      <c r="G39" s="37">
        <f t="shared" si="4"/>
        <v>17576325</v>
      </c>
      <c r="H39" s="37">
        <f t="shared" si="4"/>
        <v>0</v>
      </c>
      <c r="I39" s="37">
        <f t="shared" si="4"/>
        <v>0</v>
      </c>
      <c r="J39" s="37">
        <f t="shared" si="4"/>
        <v>17576325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1554920</v>
      </c>
      <c r="V39" s="37">
        <f t="shared" si="4"/>
        <v>1554920</v>
      </c>
      <c r="W39" s="37">
        <f t="shared" si="4"/>
        <v>19131245</v>
      </c>
      <c r="X39" s="37">
        <f t="shared" si="4"/>
        <v>19276325</v>
      </c>
      <c r="Y39" s="37">
        <f t="shared" si="4"/>
        <v>-145080</v>
      </c>
      <c r="Z39" s="38">
        <f>+IF(X39&lt;&gt;0,+(Y39/X39)*100,0)</f>
        <v>-0.7526330874790708</v>
      </c>
      <c r="AA39" s="39">
        <f>SUM(AA37:AA38)</f>
        <v>19276325</v>
      </c>
    </row>
    <row r="40" spans="1:27" ht="12.75">
      <c r="A40" s="27" t="s">
        <v>62</v>
      </c>
      <c r="B40" s="28"/>
      <c r="C40" s="29">
        <f aca="true" t="shared" si="5" ref="C40:Y40">+C34+C39</f>
        <v>77760147</v>
      </c>
      <c r="D40" s="29">
        <f>+D34+D39</f>
        <v>0</v>
      </c>
      <c r="E40" s="30">
        <f t="shared" si="5"/>
        <v>-3114879</v>
      </c>
      <c r="F40" s="31">
        <f t="shared" si="5"/>
        <v>81206547</v>
      </c>
      <c r="G40" s="31">
        <f t="shared" si="5"/>
        <v>61521212</v>
      </c>
      <c r="H40" s="31">
        <f t="shared" si="5"/>
        <v>-746013</v>
      </c>
      <c r="I40" s="31">
        <f t="shared" si="5"/>
        <v>-530456</v>
      </c>
      <c r="J40" s="31">
        <f t="shared" si="5"/>
        <v>60244743</v>
      </c>
      <c r="K40" s="31">
        <f t="shared" si="5"/>
        <v>1118794</v>
      </c>
      <c r="L40" s="31">
        <f t="shared" si="5"/>
        <v>246071</v>
      </c>
      <c r="M40" s="31">
        <f t="shared" si="5"/>
        <v>1192602</v>
      </c>
      <c r="N40" s="31">
        <f t="shared" si="5"/>
        <v>2557467</v>
      </c>
      <c r="O40" s="31">
        <f t="shared" si="5"/>
        <v>30888</v>
      </c>
      <c r="P40" s="31">
        <f t="shared" si="5"/>
        <v>10408669</v>
      </c>
      <c r="Q40" s="31">
        <f t="shared" si="5"/>
        <v>-9021908</v>
      </c>
      <c r="R40" s="31">
        <f t="shared" si="5"/>
        <v>1417649</v>
      </c>
      <c r="S40" s="31">
        <f t="shared" si="5"/>
        <v>224005</v>
      </c>
      <c r="T40" s="31">
        <f t="shared" si="5"/>
        <v>1738038</v>
      </c>
      <c r="U40" s="31">
        <f t="shared" si="5"/>
        <v>5921277</v>
      </c>
      <c r="V40" s="31">
        <f t="shared" si="5"/>
        <v>7883320</v>
      </c>
      <c r="W40" s="31">
        <f t="shared" si="5"/>
        <v>72103179</v>
      </c>
      <c r="X40" s="31">
        <f t="shared" si="5"/>
        <v>81206547</v>
      </c>
      <c r="Y40" s="31">
        <f t="shared" si="5"/>
        <v>-9103368</v>
      </c>
      <c r="Z40" s="32">
        <f>+IF(X40&lt;&gt;0,+(Y40/X40)*100,0)</f>
        <v>-11.210140482884958</v>
      </c>
      <c r="AA40" s="33">
        <f>+AA34+AA39</f>
        <v>81206547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970706370</v>
      </c>
      <c r="D42" s="43">
        <f>+D25-D40</f>
        <v>0</v>
      </c>
      <c r="E42" s="44">
        <f t="shared" si="6"/>
        <v>402649936</v>
      </c>
      <c r="F42" s="45">
        <f t="shared" si="6"/>
        <v>1007196467</v>
      </c>
      <c r="G42" s="45">
        <f t="shared" si="6"/>
        <v>1056673270</v>
      </c>
      <c r="H42" s="45">
        <f t="shared" si="6"/>
        <v>13313888</v>
      </c>
      <c r="I42" s="45">
        <f t="shared" si="6"/>
        <v>-22297079</v>
      </c>
      <c r="J42" s="45">
        <f t="shared" si="6"/>
        <v>1047690079</v>
      </c>
      <c r="K42" s="45">
        <f t="shared" si="6"/>
        <v>-17470181</v>
      </c>
      <c r="L42" s="45">
        <f t="shared" si="6"/>
        <v>-7412131</v>
      </c>
      <c r="M42" s="45">
        <f t="shared" si="6"/>
        <v>57100405</v>
      </c>
      <c r="N42" s="45">
        <f t="shared" si="6"/>
        <v>32218093</v>
      </c>
      <c r="O42" s="45">
        <f t="shared" si="6"/>
        <v>-14670102</v>
      </c>
      <c r="P42" s="45">
        <f t="shared" si="6"/>
        <v>-6911440</v>
      </c>
      <c r="Q42" s="45">
        <f t="shared" si="6"/>
        <v>43270158</v>
      </c>
      <c r="R42" s="45">
        <f t="shared" si="6"/>
        <v>21688616</v>
      </c>
      <c r="S42" s="45">
        <f t="shared" si="6"/>
        <v>-13106568</v>
      </c>
      <c r="T42" s="45">
        <f t="shared" si="6"/>
        <v>-14156437</v>
      </c>
      <c r="U42" s="45">
        <f t="shared" si="6"/>
        <v>-21755787</v>
      </c>
      <c r="V42" s="45">
        <f t="shared" si="6"/>
        <v>-49018792</v>
      </c>
      <c r="W42" s="45">
        <f t="shared" si="6"/>
        <v>1052577996</v>
      </c>
      <c r="X42" s="45">
        <f t="shared" si="6"/>
        <v>1007196467</v>
      </c>
      <c r="Y42" s="45">
        <f t="shared" si="6"/>
        <v>45381529</v>
      </c>
      <c r="Z42" s="46">
        <f>+IF(X42&lt;&gt;0,+(Y42/X42)*100,0)</f>
        <v>4.5057275801584</v>
      </c>
      <c r="AA42" s="47">
        <f>+AA25-AA40</f>
        <v>1007196467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1025693075</v>
      </c>
      <c r="D45" s="18"/>
      <c r="E45" s="19">
        <v>366947379</v>
      </c>
      <c r="F45" s="20">
        <v>976641264</v>
      </c>
      <c r="G45" s="20">
        <v>1056720369</v>
      </c>
      <c r="H45" s="20">
        <v>-9736439</v>
      </c>
      <c r="I45" s="20">
        <v>-16079414</v>
      </c>
      <c r="J45" s="20">
        <v>1030904516</v>
      </c>
      <c r="K45" s="20">
        <v>-15651322</v>
      </c>
      <c r="L45" s="20">
        <v>-12937747</v>
      </c>
      <c r="M45" s="20">
        <v>48471846</v>
      </c>
      <c r="N45" s="20">
        <v>19882777</v>
      </c>
      <c r="O45" s="20">
        <v>-12468154</v>
      </c>
      <c r="P45" s="20">
        <v>-12647179</v>
      </c>
      <c r="Q45" s="20">
        <v>33943061</v>
      </c>
      <c r="R45" s="20">
        <v>8827728</v>
      </c>
      <c r="S45" s="20">
        <v>-1329771</v>
      </c>
      <c r="T45" s="20"/>
      <c r="U45" s="20"/>
      <c r="V45" s="20">
        <v>-1329771</v>
      </c>
      <c r="W45" s="20">
        <v>1058285250</v>
      </c>
      <c r="X45" s="20">
        <v>976641264</v>
      </c>
      <c r="Y45" s="20">
        <v>81643986</v>
      </c>
      <c r="Z45" s="48">
        <v>8.36</v>
      </c>
      <c r="AA45" s="22">
        <v>976641264</v>
      </c>
    </row>
    <row r="46" spans="1:27" ht="12.7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2.75">
      <c r="A47" s="23"/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68</v>
      </c>
      <c r="B48" s="50" t="s">
        <v>64</v>
      </c>
      <c r="C48" s="51">
        <f aca="true" t="shared" si="7" ref="C48:Y48">SUM(C45:C47)</f>
        <v>1025693075</v>
      </c>
      <c r="D48" s="51">
        <f>SUM(D45:D47)</f>
        <v>0</v>
      </c>
      <c r="E48" s="52">
        <f t="shared" si="7"/>
        <v>366947379</v>
      </c>
      <c r="F48" s="53">
        <f t="shared" si="7"/>
        <v>976641264</v>
      </c>
      <c r="G48" s="53">
        <f t="shared" si="7"/>
        <v>1056720369</v>
      </c>
      <c r="H48" s="53">
        <f t="shared" si="7"/>
        <v>-9736439</v>
      </c>
      <c r="I48" s="53">
        <f t="shared" si="7"/>
        <v>-16079414</v>
      </c>
      <c r="J48" s="53">
        <f t="shared" si="7"/>
        <v>1030904516</v>
      </c>
      <c r="K48" s="53">
        <f t="shared" si="7"/>
        <v>-15651322</v>
      </c>
      <c r="L48" s="53">
        <f t="shared" si="7"/>
        <v>-12937747</v>
      </c>
      <c r="M48" s="53">
        <f t="shared" si="7"/>
        <v>48471846</v>
      </c>
      <c r="N48" s="53">
        <f t="shared" si="7"/>
        <v>19882777</v>
      </c>
      <c r="O48" s="53">
        <f t="shared" si="7"/>
        <v>-12468154</v>
      </c>
      <c r="P48" s="53">
        <f t="shared" si="7"/>
        <v>-12647179</v>
      </c>
      <c r="Q48" s="53">
        <f t="shared" si="7"/>
        <v>33943061</v>
      </c>
      <c r="R48" s="53">
        <f t="shared" si="7"/>
        <v>8827728</v>
      </c>
      <c r="S48" s="53">
        <f t="shared" si="7"/>
        <v>-1329771</v>
      </c>
      <c r="T48" s="53">
        <f t="shared" si="7"/>
        <v>0</v>
      </c>
      <c r="U48" s="53">
        <f t="shared" si="7"/>
        <v>0</v>
      </c>
      <c r="V48" s="53">
        <f t="shared" si="7"/>
        <v>-1329771</v>
      </c>
      <c r="W48" s="53">
        <f t="shared" si="7"/>
        <v>1058285250</v>
      </c>
      <c r="X48" s="53">
        <f t="shared" si="7"/>
        <v>976641264</v>
      </c>
      <c r="Y48" s="53">
        <f t="shared" si="7"/>
        <v>81643986</v>
      </c>
      <c r="Z48" s="54">
        <f>+IF(X48&lt;&gt;0,+(Y48/X48)*100,0)</f>
        <v>8.3596699227732</v>
      </c>
      <c r="AA48" s="55">
        <f>SUM(AA45:AA47)</f>
        <v>976641264</v>
      </c>
    </row>
    <row r="49" spans="1:27" ht="12.75">
      <c r="A49" s="56" t="s">
        <v>96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97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98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7" t="s">
        <v>80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99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19363525</v>
      </c>
      <c r="D6" s="18"/>
      <c r="E6" s="19">
        <v>23948248</v>
      </c>
      <c r="F6" s="20">
        <v>18861754</v>
      </c>
      <c r="G6" s="20">
        <v>76706279</v>
      </c>
      <c r="H6" s="20">
        <v>-5863893</v>
      </c>
      <c r="I6" s="20">
        <v>-21323626</v>
      </c>
      <c r="J6" s="20">
        <v>49518760</v>
      </c>
      <c r="K6" s="20">
        <v>-14893308</v>
      </c>
      <c r="L6" s="20">
        <v>-22840934</v>
      </c>
      <c r="M6" s="20">
        <v>37626218</v>
      </c>
      <c r="N6" s="20">
        <v>-108024</v>
      </c>
      <c r="O6" s="20">
        <v>-11148159</v>
      </c>
      <c r="P6" s="20">
        <v>2585165</v>
      </c>
      <c r="Q6" s="20">
        <v>16066923</v>
      </c>
      <c r="R6" s="20">
        <v>7503929</v>
      </c>
      <c r="S6" s="20">
        <v>-13935191</v>
      </c>
      <c r="T6" s="20">
        <v>-9102905</v>
      </c>
      <c r="U6" s="20">
        <v>-8612894</v>
      </c>
      <c r="V6" s="20">
        <v>-31650990</v>
      </c>
      <c r="W6" s="20">
        <v>25263675</v>
      </c>
      <c r="X6" s="20">
        <v>18861754</v>
      </c>
      <c r="Y6" s="20">
        <v>6401921</v>
      </c>
      <c r="Z6" s="21">
        <v>33.94</v>
      </c>
      <c r="AA6" s="22">
        <v>18861754</v>
      </c>
    </row>
    <row r="7" spans="1:27" ht="12.75">
      <c r="A7" s="23" t="s">
        <v>34</v>
      </c>
      <c r="B7" s="17"/>
      <c r="C7" s="18"/>
      <c r="D7" s="18"/>
      <c r="E7" s="19"/>
      <c r="F7" s="20"/>
      <c r="G7" s="20">
        <v>700</v>
      </c>
      <c r="H7" s="20">
        <v>-700</v>
      </c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2.75">
      <c r="A8" s="23" t="s">
        <v>35</v>
      </c>
      <c r="B8" s="17"/>
      <c r="C8" s="18">
        <v>66463495</v>
      </c>
      <c r="D8" s="18"/>
      <c r="E8" s="19">
        <v>16357776</v>
      </c>
      <c r="F8" s="20">
        <v>76685195</v>
      </c>
      <c r="G8" s="20">
        <v>49313083</v>
      </c>
      <c r="H8" s="20">
        <v>18399285</v>
      </c>
      <c r="I8" s="20">
        <v>1079497</v>
      </c>
      <c r="J8" s="20">
        <v>68791865</v>
      </c>
      <c r="K8" s="20">
        <v>733248</v>
      </c>
      <c r="L8" s="20">
        <v>1747066</v>
      </c>
      <c r="M8" s="20">
        <v>-1331435</v>
      </c>
      <c r="N8" s="20">
        <v>1148879</v>
      </c>
      <c r="O8" s="20">
        <v>544205</v>
      </c>
      <c r="P8" s="20">
        <v>2140678</v>
      </c>
      <c r="Q8" s="20">
        <v>321060</v>
      </c>
      <c r="R8" s="20">
        <v>3005943</v>
      </c>
      <c r="S8" s="20">
        <v>2079489</v>
      </c>
      <c r="T8" s="20">
        <v>1548784</v>
      </c>
      <c r="U8" s="20">
        <v>1983267</v>
      </c>
      <c r="V8" s="20">
        <v>5611540</v>
      </c>
      <c r="W8" s="20">
        <v>78558227</v>
      </c>
      <c r="X8" s="20">
        <v>76685195</v>
      </c>
      <c r="Y8" s="20">
        <v>1873032</v>
      </c>
      <c r="Z8" s="21">
        <v>2.44</v>
      </c>
      <c r="AA8" s="22">
        <v>76685195</v>
      </c>
    </row>
    <row r="9" spans="1:27" ht="12.75">
      <c r="A9" s="23" t="s">
        <v>36</v>
      </c>
      <c r="B9" s="17"/>
      <c r="C9" s="18">
        <v>22890999</v>
      </c>
      <c r="D9" s="18"/>
      <c r="E9" s="19">
        <v>15854635</v>
      </c>
      <c r="F9" s="20">
        <v>17502358</v>
      </c>
      <c r="G9" s="20">
        <v>39364695</v>
      </c>
      <c r="H9" s="20">
        <v>-15818567</v>
      </c>
      <c r="I9" s="20">
        <v>1607435</v>
      </c>
      <c r="J9" s="20">
        <v>25153563</v>
      </c>
      <c r="K9" s="20">
        <v>877889</v>
      </c>
      <c r="L9" s="20">
        <v>1753722</v>
      </c>
      <c r="M9" s="20">
        <v>1279362</v>
      </c>
      <c r="N9" s="20">
        <v>3910973</v>
      </c>
      <c r="O9" s="20">
        <v>1128594</v>
      </c>
      <c r="P9" s="20">
        <v>308622</v>
      </c>
      <c r="Q9" s="20">
        <v>-9854321</v>
      </c>
      <c r="R9" s="20">
        <v>-8417105</v>
      </c>
      <c r="S9" s="20">
        <v>357164</v>
      </c>
      <c r="T9" s="20">
        <v>197827</v>
      </c>
      <c r="U9" s="20">
        <v>765620</v>
      </c>
      <c r="V9" s="20">
        <v>1320611</v>
      </c>
      <c r="W9" s="20">
        <v>21968042</v>
      </c>
      <c r="X9" s="20">
        <v>17502358</v>
      </c>
      <c r="Y9" s="20">
        <v>4465684</v>
      </c>
      <c r="Z9" s="21">
        <v>25.51</v>
      </c>
      <c r="AA9" s="22">
        <v>17502358</v>
      </c>
    </row>
    <row r="10" spans="1:27" ht="12.75">
      <c r="A10" s="23" t="s">
        <v>37</v>
      </c>
      <c r="B10" s="17"/>
      <c r="C10" s="18">
        <v>30850</v>
      </c>
      <c r="D10" s="18"/>
      <c r="E10" s="19">
        <v>30256</v>
      </c>
      <c r="F10" s="20">
        <v>30256</v>
      </c>
      <c r="G10" s="24">
        <v>30850</v>
      </c>
      <c r="H10" s="24"/>
      <c r="I10" s="24"/>
      <c r="J10" s="20">
        <v>30850</v>
      </c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>
        <v>30850</v>
      </c>
      <c r="X10" s="20">
        <v>30256</v>
      </c>
      <c r="Y10" s="24">
        <v>594</v>
      </c>
      <c r="Z10" s="25">
        <v>1.96</v>
      </c>
      <c r="AA10" s="26">
        <v>30256</v>
      </c>
    </row>
    <row r="11" spans="1:27" ht="12.75">
      <c r="A11" s="23" t="s">
        <v>38</v>
      </c>
      <c r="B11" s="17"/>
      <c r="C11" s="18">
        <v>194483</v>
      </c>
      <c r="D11" s="18"/>
      <c r="E11" s="19">
        <v>369856</v>
      </c>
      <c r="F11" s="20">
        <v>259808</v>
      </c>
      <c r="G11" s="20">
        <v>160959</v>
      </c>
      <c r="H11" s="20">
        <v>33524</v>
      </c>
      <c r="I11" s="20"/>
      <c r="J11" s="20">
        <v>194483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>
        <v>194483</v>
      </c>
      <c r="X11" s="20">
        <v>259808</v>
      </c>
      <c r="Y11" s="20">
        <v>-65325</v>
      </c>
      <c r="Z11" s="21">
        <v>-25.14</v>
      </c>
      <c r="AA11" s="22">
        <v>259808</v>
      </c>
    </row>
    <row r="12" spans="1:27" ht="12.75">
      <c r="A12" s="27" t="s">
        <v>39</v>
      </c>
      <c r="B12" s="28"/>
      <c r="C12" s="29">
        <f aca="true" t="shared" si="0" ref="C12:Y12">SUM(C6:C11)</f>
        <v>108943352</v>
      </c>
      <c r="D12" s="29">
        <f>SUM(D6:D11)</f>
        <v>0</v>
      </c>
      <c r="E12" s="30">
        <f t="shared" si="0"/>
        <v>56560771</v>
      </c>
      <c r="F12" s="31">
        <f t="shared" si="0"/>
        <v>113339371</v>
      </c>
      <c r="G12" s="31">
        <f t="shared" si="0"/>
        <v>165576566</v>
      </c>
      <c r="H12" s="31">
        <f t="shared" si="0"/>
        <v>-3250351</v>
      </c>
      <c r="I12" s="31">
        <f t="shared" si="0"/>
        <v>-18636694</v>
      </c>
      <c r="J12" s="31">
        <f t="shared" si="0"/>
        <v>143689521</v>
      </c>
      <c r="K12" s="31">
        <f t="shared" si="0"/>
        <v>-13282171</v>
      </c>
      <c r="L12" s="31">
        <f t="shared" si="0"/>
        <v>-19340146</v>
      </c>
      <c r="M12" s="31">
        <f t="shared" si="0"/>
        <v>37574145</v>
      </c>
      <c r="N12" s="31">
        <f t="shared" si="0"/>
        <v>4951828</v>
      </c>
      <c r="O12" s="31">
        <f t="shared" si="0"/>
        <v>-9475360</v>
      </c>
      <c r="P12" s="31">
        <f t="shared" si="0"/>
        <v>5034465</v>
      </c>
      <c r="Q12" s="31">
        <f t="shared" si="0"/>
        <v>6533662</v>
      </c>
      <c r="R12" s="31">
        <f t="shared" si="0"/>
        <v>2092767</v>
      </c>
      <c r="S12" s="31">
        <f t="shared" si="0"/>
        <v>-11498538</v>
      </c>
      <c r="T12" s="31">
        <f t="shared" si="0"/>
        <v>-7356294</v>
      </c>
      <c r="U12" s="31">
        <f t="shared" si="0"/>
        <v>-5864007</v>
      </c>
      <c r="V12" s="31">
        <f t="shared" si="0"/>
        <v>-24718839</v>
      </c>
      <c r="W12" s="31">
        <f t="shared" si="0"/>
        <v>126015277</v>
      </c>
      <c r="X12" s="31">
        <f t="shared" si="0"/>
        <v>113339371</v>
      </c>
      <c r="Y12" s="31">
        <f t="shared" si="0"/>
        <v>12675906</v>
      </c>
      <c r="Z12" s="32">
        <f>+IF(X12&lt;&gt;0,+(Y12/X12)*100,0)</f>
        <v>11.184027128578295</v>
      </c>
      <c r="AA12" s="33">
        <f>SUM(AA6:AA11)</f>
        <v>113339371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>
        <v>1701001</v>
      </c>
      <c r="D17" s="18"/>
      <c r="E17" s="19">
        <v>1649709</v>
      </c>
      <c r="F17" s="20">
        <v>1652313</v>
      </c>
      <c r="G17" s="20">
        <v>752688</v>
      </c>
      <c r="H17" s="20">
        <v>-897745</v>
      </c>
      <c r="I17" s="20"/>
      <c r="J17" s="20">
        <v>-145057</v>
      </c>
      <c r="K17" s="20"/>
      <c r="L17" s="20"/>
      <c r="M17" s="20">
        <v>-1846058</v>
      </c>
      <c r="N17" s="20">
        <v>-1846058</v>
      </c>
      <c r="O17" s="20"/>
      <c r="P17" s="20">
        <v>3663227</v>
      </c>
      <c r="Q17" s="20">
        <v>-3611</v>
      </c>
      <c r="R17" s="20">
        <v>3659616</v>
      </c>
      <c r="S17" s="20"/>
      <c r="T17" s="20">
        <v>-7222</v>
      </c>
      <c r="U17" s="20"/>
      <c r="V17" s="20">
        <v>-7222</v>
      </c>
      <c r="W17" s="20">
        <v>1661279</v>
      </c>
      <c r="X17" s="20">
        <v>1652313</v>
      </c>
      <c r="Y17" s="20">
        <v>8966</v>
      </c>
      <c r="Z17" s="21">
        <v>0.54</v>
      </c>
      <c r="AA17" s="22">
        <v>1652313</v>
      </c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248697639</v>
      </c>
      <c r="D19" s="18"/>
      <c r="E19" s="19">
        <v>133845116</v>
      </c>
      <c r="F19" s="20">
        <v>279763599</v>
      </c>
      <c r="G19" s="20">
        <v>246651358</v>
      </c>
      <c r="H19" s="20">
        <v>7356253</v>
      </c>
      <c r="I19" s="20">
        <v>9190861</v>
      </c>
      <c r="J19" s="20">
        <v>263198472</v>
      </c>
      <c r="K19" s="20">
        <v>3203359</v>
      </c>
      <c r="L19" s="20">
        <v>11102525</v>
      </c>
      <c r="M19" s="20">
        <v>-986710</v>
      </c>
      <c r="N19" s="20">
        <v>13319174</v>
      </c>
      <c r="O19" s="20">
        <v>476073</v>
      </c>
      <c r="P19" s="20">
        <v>-7493636</v>
      </c>
      <c r="Q19" s="20">
        <v>1905137</v>
      </c>
      <c r="R19" s="20">
        <v>-5112426</v>
      </c>
      <c r="S19" s="20">
        <v>648456</v>
      </c>
      <c r="T19" s="20">
        <v>-872709</v>
      </c>
      <c r="U19" s="20">
        <v>2346515</v>
      </c>
      <c r="V19" s="20">
        <v>2122262</v>
      </c>
      <c r="W19" s="20">
        <v>273527482</v>
      </c>
      <c r="X19" s="20">
        <v>279763599</v>
      </c>
      <c r="Y19" s="20">
        <v>-6236117</v>
      </c>
      <c r="Z19" s="21">
        <v>-2.23</v>
      </c>
      <c r="AA19" s="22">
        <v>279763599</v>
      </c>
    </row>
    <row r="20" spans="1:27" ht="12.75">
      <c r="A20" s="23"/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46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47</v>
      </c>
      <c r="B22" s="17"/>
      <c r="C22" s="18">
        <v>1949130</v>
      </c>
      <c r="D22" s="18"/>
      <c r="E22" s="19">
        <v>5373435</v>
      </c>
      <c r="F22" s="20">
        <v>2428647</v>
      </c>
      <c r="G22" s="20">
        <v>963559</v>
      </c>
      <c r="H22" s="20">
        <v>662903</v>
      </c>
      <c r="I22" s="20">
        <v>-18233</v>
      </c>
      <c r="J22" s="20">
        <v>1608229</v>
      </c>
      <c r="K22" s="20"/>
      <c r="L22" s="20"/>
      <c r="M22" s="20">
        <v>-322671</v>
      </c>
      <c r="N22" s="20">
        <v>-322671</v>
      </c>
      <c r="O22" s="20">
        <v>119928</v>
      </c>
      <c r="P22" s="20">
        <v>138011</v>
      </c>
      <c r="Q22" s="20">
        <v>4264</v>
      </c>
      <c r="R22" s="20">
        <v>262203</v>
      </c>
      <c r="S22" s="20">
        <v>39976</v>
      </c>
      <c r="T22" s="20">
        <v>21271</v>
      </c>
      <c r="U22" s="20"/>
      <c r="V22" s="20">
        <v>61247</v>
      </c>
      <c r="W22" s="20">
        <v>1609008</v>
      </c>
      <c r="X22" s="20">
        <v>2428647</v>
      </c>
      <c r="Y22" s="20">
        <v>-819639</v>
      </c>
      <c r="Z22" s="21">
        <v>-33.75</v>
      </c>
      <c r="AA22" s="22">
        <v>2428647</v>
      </c>
    </row>
    <row r="23" spans="1:27" ht="12.75">
      <c r="A23" s="23" t="s">
        <v>48</v>
      </c>
      <c r="B23" s="17"/>
      <c r="C23" s="18">
        <v>368150</v>
      </c>
      <c r="D23" s="18"/>
      <c r="E23" s="19">
        <v>368150</v>
      </c>
      <c r="F23" s="20">
        <v>368150</v>
      </c>
      <c r="G23" s="24">
        <v>368150</v>
      </c>
      <c r="H23" s="24"/>
      <c r="I23" s="24"/>
      <c r="J23" s="20">
        <v>368150</v>
      </c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>
        <v>368150</v>
      </c>
      <c r="X23" s="20">
        <v>368150</v>
      </c>
      <c r="Y23" s="24"/>
      <c r="Z23" s="25"/>
      <c r="AA23" s="26">
        <v>368150</v>
      </c>
    </row>
    <row r="24" spans="1:27" ht="12.75">
      <c r="A24" s="27" t="s">
        <v>49</v>
      </c>
      <c r="B24" s="35"/>
      <c r="C24" s="29">
        <f aca="true" t="shared" si="1" ref="C24:Y24">SUM(C15:C23)</f>
        <v>252715920</v>
      </c>
      <c r="D24" s="29">
        <f>SUM(D15:D23)</f>
        <v>0</v>
      </c>
      <c r="E24" s="36">
        <f t="shared" si="1"/>
        <v>141236410</v>
      </c>
      <c r="F24" s="37">
        <f t="shared" si="1"/>
        <v>284212709</v>
      </c>
      <c r="G24" s="37">
        <f t="shared" si="1"/>
        <v>248735755</v>
      </c>
      <c r="H24" s="37">
        <f t="shared" si="1"/>
        <v>7121411</v>
      </c>
      <c r="I24" s="37">
        <f t="shared" si="1"/>
        <v>9172628</v>
      </c>
      <c r="J24" s="37">
        <f t="shared" si="1"/>
        <v>265029794</v>
      </c>
      <c r="K24" s="37">
        <f t="shared" si="1"/>
        <v>3203359</v>
      </c>
      <c r="L24" s="37">
        <f t="shared" si="1"/>
        <v>11102525</v>
      </c>
      <c r="M24" s="37">
        <f t="shared" si="1"/>
        <v>-3155439</v>
      </c>
      <c r="N24" s="37">
        <f t="shared" si="1"/>
        <v>11150445</v>
      </c>
      <c r="O24" s="37">
        <f t="shared" si="1"/>
        <v>596001</v>
      </c>
      <c r="P24" s="37">
        <f t="shared" si="1"/>
        <v>-3692398</v>
      </c>
      <c r="Q24" s="37">
        <f t="shared" si="1"/>
        <v>1905790</v>
      </c>
      <c r="R24" s="37">
        <f t="shared" si="1"/>
        <v>-1190607</v>
      </c>
      <c r="S24" s="37">
        <f t="shared" si="1"/>
        <v>688432</v>
      </c>
      <c r="T24" s="37">
        <f t="shared" si="1"/>
        <v>-858660</v>
      </c>
      <c r="U24" s="37">
        <f t="shared" si="1"/>
        <v>2346515</v>
      </c>
      <c r="V24" s="37">
        <f t="shared" si="1"/>
        <v>2176287</v>
      </c>
      <c r="W24" s="37">
        <f t="shared" si="1"/>
        <v>277165919</v>
      </c>
      <c r="X24" s="37">
        <f t="shared" si="1"/>
        <v>284212709</v>
      </c>
      <c r="Y24" s="37">
        <f t="shared" si="1"/>
        <v>-7046790</v>
      </c>
      <c r="Z24" s="38">
        <f>+IF(X24&lt;&gt;0,+(Y24/X24)*100,0)</f>
        <v>-2.479407069723965</v>
      </c>
      <c r="AA24" s="39">
        <f>SUM(AA15:AA23)</f>
        <v>284212709</v>
      </c>
    </row>
    <row r="25" spans="1:27" ht="12.75">
      <c r="A25" s="27" t="s">
        <v>50</v>
      </c>
      <c r="B25" s="28"/>
      <c r="C25" s="29">
        <f aca="true" t="shared" si="2" ref="C25:Y25">+C12+C24</f>
        <v>361659272</v>
      </c>
      <c r="D25" s="29">
        <f>+D12+D24</f>
        <v>0</v>
      </c>
      <c r="E25" s="30">
        <f t="shared" si="2"/>
        <v>197797181</v>
      </c>
      <c r="F25" s="31">
        <f t="shared" si="2"/>
        <v>397552080</v>
      </c>
      <c r="G25" s="31">
        <f t="shared" si="2"/>
        <v>414312321</v>
      </c>
      <c r="H25" s="31">
        <f t="shared" si="2"/>
        <v>3871060</v>
      </c>
      <c r="I25" s="31">
        <f t="shared" si="2"/>
        <v>-9464066</v>
      </c>
      <c r="J25" s="31">
        <f t="shared" si="2"/>
        <v>408719315</v>
      </c>
      <c r="K25" s="31">
        <f t="shared" si="2"/>
        <v>-10078812</v>
      </c>
      <c r="L25" s="31">
        <f t="shared" si="2"/>
        <v>-8237621</v>
      </c>
      <c r="M25" s="31">
        <f t="shared" si="2"/>
        <v>34418706</v>
      </c>
      <c r="N25" s="31">
        <f t="shared" si="2"/>
        <v>16102273</v>
      </c>
      <c r="O25" s="31">
        <f t="shared" si="2"/>
        <v>-8879359</v>
      </c>
      <c r="P25" s="31">
        <f t="shared" si="2"/>
        <v>1342067</v>
      </c>
      <c r="Q25" s="31">
        <f t="shared" si="2"/>
        <v>8439452</v>
      </c>
      <c r="R25" s="31">
        <f t="shared" si="2"/>
        <v>902160</v>
      </c>
      <c r="S25" s="31">
        <f t="shared" si="2"/>
        <v>-10810106</v>
      </c>
      <c r="T25" s="31">
        <f t="shared" si="2"/>
        <v>-8214954</v>
      </c>
      <c r="U25" s="31">
        <f t="shared" si="2"/>
        <v>-3517492</v>
      </c>
      <c r="V25" s="31">
        <f t="shared" si="2"/>
        <v>-22542552</v>
      </c>
      <c r="W25" s="31">
        <f t="shared" si="2"/>
        <v>403181196</v>
      </c>
      <c r="X25" s="31">
        <f t="shared" si="2"/>
        <v>397552080</v>
      </c>
      <c r="Y25" s="31">
        <f t="shared" si="2"/>
        <v>5629116</v>
      </c>
      <c r="Z25" s="32">
        <f>+IF(X25&lt;&gt;0,+(Y25/X25)*100,0)</f>
        <v>1.4159442959020614</v>
      </c>
      <c r="AA25" s="33">
        <f>+AA12+AA24</f>
        <v>397552080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51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52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53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54</v>
      </c>
      <c r="B30" s="17"/>
      <c r="C30" s="18">
        <v>448189</v>
      </c>
      <c r="D30" s="18"/>
      <c r="E30" s="19">
        <v>294221</v>
      </c>
      <c r="F30" s="20">
        <v>196513</v>
      </c>
      <c r="G30" s="20">
        <v>189045</v>
      </c>
      <c r="H30" s="20">
        <v>259144</v>
      </c>
      <c r="I30" s="20"/>
      <c r="J30" s="20">
        <v>448189</v>
      </c>
      <c r="K30" s="20"/>
      <c r="L30" s="20"/>
      <c r="M30" s="20"/>
      <c r="N30" s="20"/>
      <c r="O30" s="20"/>
      <c r="P30" s="20"/>
      <c r="Q30" s="20">
        <v>-123938</v>
      </c>
      <c r="R30" s="20">
        <v>-123938</v>
      </c>
      <c r="S30" s="20"/>
      <c r="T30" s="20"/>
      <c r="U30" s="20"/>
      <c r="V30" s="20"/>
      <c r="W30" s="20">
        <v>324251</v>
      </c>
      <c r="X30" s="20">
        <v>196513</v>
      </c>
      <c r="Y30" s="20">
        <v>127738</v>
      </c>
      <c r="Z30" s="21">
        <v>65</v>
      </c>
      <c r="AA30" s="22">
        <v>196513</v>
      </c>
    </row>
    <row r="31" spans="1:27" ht="12.75">
      <c r="A31" s="23" t="s">
        <v>55</v>
      </c>
      <c r="B31" s="17"/>
      <c r="C31" s="18">
        <v>503126</v>
      </c>
      <c r="D31" s="18"/>
      <c r="E31" s="19">
        <v>588650</v>
      </c>
      <c r="F31" s="20">
        <v>588650</v>
      </c>
      <c r="G31" s="20">
        <v>503652</v>
      </c>
      <c r="H31" s="20">
        <v>253</v>
      </c>
      <c r="I31" s="20">
        <v>294</v>
      </c>
      <c r="J31" s="20">
        <v>504199</v>
      </c>
      <c r="K31" s="20">
        <v>450</v>
      </c>
      <c r="L31" s="20"/>
      <c r="M31" s="20"/>
      <c r="N31" s="20">
        <v>450</v>
      </c>
      <c r="O31" s="20"/>
      <c r="P31" s="20"/>
      <c r="Q31" s="20">
        <v>450</v>
      </c>
      <c r="R31" s="20">
        <v>450</v>
      </c>
      <c r="S31" s="20"/>
      <c r="T31" s="20"/>
      <c r="U31" s="20"/>
      <c r="V31" s="20"/>
      <c r="W31" s="20">
        <v>505099</v>
      </c>
      <c r="X31" s="20">
        <v>588650</v>
      </c>
      <c r="Y31" s="20">
        <v>-83551</v>
      </c>
      <c r="Z31" s="21">
        <v>-14.19</v>
      </c>
      <c r="AA31" s="22">
        <v>588650</v>
      </c>
    </row>
    <row r="32" spans="1:27" ht="12.75">
      <c r="A32" s="23" t="s">
        <v>56</v>
      </c>
      <c r="B32" s="17"/>
      <c r="C32" s="18">
        <v>40831718</v>
      </c>
      <c r="D32" s="18"/>
      <c r="E32" s="19">
        <v>37543757</v>
      </c>
      <c r="F32" s="20">
        <v>38764796</v>
      </c>
      <c r="G32" s="20">
        <v>56725305</v>
      </c>
      <c r="H32" s="20">
        <v>-613551</v>
      </c>
      <c r="I32" s="20">
        <v>-15427254</v>
      </c>
      <c r="J32" s="20">
        <v>40684500</v>
      </c>
      <c r="K32" s="20">
        <v>3337339</v>
      </c>
      <c r="L32" s="20">
        <v>2599541</v>
      </c>
      <c r="M32" s="20">
        <v>-6398315</v>
      </c>
      <c r="N32" s="20">
        <v>-461435</v>
      </c>
      <c r="O32" s="20">
        <v>434848</v>
      </c>
      <c r="P32" s="20">
        <v>14219289</v>
      </c>
      <c r="Q32" s="20">
        <v>-19472943</v>
      </c>
      <c r="R32" s="20">
        <v>-4818806</v>
      </c>
      <c r="S32" s="20">
        <v>-1304144</v>
      </c>
      <c r="T32" s="20">
        <v>308661</v>
      </c>
      <c r="U32" s="20">
        <v>7829007</v>
      </c>
      <c r="V32" s="20">
        <v>6833524</v>
      </c>
      <c r="W32" s="20">
        <v>42237783</v>
      </c>
      <c r="X32" s="20">
        <v>38764796</v>
      </c>
      <c r="Y32" s="20">
        <v>3472987</v>
      </c>
      <c r="Z32" s="21">
        <v>8.96</v>
      </c>
      <c r="AA32" s="22">
        <v>38764796</v>
      </c>
    </row>
    <row r="33" spans="1:27" ht="12.75">
      <c r="A33" s="23" t="s">
        <v>57</v>
      </c>
      <c r="B33" s="17"/>
      <c r="C33" s="18">
        <v>826867</v>
      </c>
      <c r="D33" s="18"/>
      <c r="E33" s="19">
        <v>493650</v>
      </c>
      <c r="F33" s="20">
        <v>493650</v>
      </c>
      <c r="G33" s="20">
        <v>400715</v>
      </c>
      <c r="H33" s="20">
        <v>422055</v>
      </c>
      <c r="I33" s="20">
        <v>-3843</v>
      </c>
      <c r="J33" s="20">
        <v>818927</v>
      </c>
      <c r="K33" s="20">
        <v>-3741</v>
      </c>
      <c r="L33" s="20">
        <v>-3700</v>
      </c>
      <c r="M33" s="20">
        <v>-3684</v>
      </c>
      <c r="N33" s="20">
        <v>-11125</v>
      </c>
      <c r="O33" s="20">
        <v>-4076</v>
      </c>
      <c r="P33" s="20">
        <v>-4076</v>
      </c>
      <c r="Q33" s="20">
        <v>-4076</v>
      </c>
      <c r="R33" s="20">
        <v>-12228</v>
      </c>
      <c r="S33" s="20">
        <v>-4069</v>
      </c>
      <c r="T33" s="20">
        <v>-4080</v>
      </c>
      <c r="U33" s="20">
        <v>-4080</v>
      </c>
      <c r="V33" s="20">
        <v>-12229</v>
      </c>
      <c r="W33" s="20">
        <v>783345</v>
      </c>
      <c r="X33" s="20">
        <v>493650</v>
      </c>
      <c r="Y33" s="20">
        <v>289695</v>
      </c>
      <c r="Z33" s="21">
        <v>58.68</v>
      </c>
      <c r="AA33" s="22">
        <v>493650</v>
      </c>
    </row>
    <row r="34" spans="1:27" ht="12.75">
      <c r="A34" s="27" t="s">
        <v>58</v>
      </c>
      <c r="B34" s="28"/>
      <c r="C34" s="29">
        <f aca="true" t="shared" si="3" ref="C34:Y34">SUM(C29:C33)</f>
        <v>42609900</v>
      </c>
      <c r="D34" s="29">
        <f>SUM(D29:D33)</f>
        <v>0</v>
      </c>
      <c r="E34" s="30">
        <f t="shared" si="3"/>
        <v>38920278</v>
      </c>
      <c r="F34" s="31">
        <f t="shared" si="3"/>
        <v>40043609</v>
      </c>
      <c r="G34" s="31">
        <f t="shared" si="3"/>
        <v>57818717</v>
      </c>
      <c r="H34" s="31">
        <f t="shared" si="3"/>
        <v>67901</v>
      </c>
      <c r="I34" s="31">
        <f t="shared" si="3"/>
        <v>-15430803</v>
      </c>
      <c r="J34" s="31">
        <f t="shared" si="3"/>
        <v>42455815</v>
      </c>
      <c r="K34" s="31">
        <f t="shared" si="3"/>
        <v>3334048</v>
      </c>
      <c r="L34" s="31">
        <f t="shared" si="3"/>
        <v>2595841</v>
      </c>
      <c r="M34" s="31">
        <f t="shared" si="3"/>
        <v>-6401999</v>
      </c>
      <c r="N34" s="31">
        <f t="shared" si="3"/>
        <v>-472110</v>
      </c>
      <c r="O34" s="31">
        <f t="shared" si="3"/>
        <v>430772</v>
      </c>
      <c r="P34" s="31">
        <f t="shared" si="3"/>
        <v>14215213</v>
      </c>
      <c r="Q34" s="31">
        <f t="shared" si="3"/>
        <v>-19600507</v>
      </c>
      <c r="R34" s="31">
        <f t="shared" si="3"/>
        <v>-4954522</v>
      </c>
      <c r="S34" s="31">
        <f t="shared" si="3"/>
        <v>-1308213</v>
      </c>
      <c r="T34" s="31">
        <f t="shared" si="3"/>
        <v>304581</v>
      </c>
      <c r="U34" s="31">
        <f t="shared" si="3"/>
        <v>7824927</v>
      </c>
      <c r="V34" s="31">
        <f t="shared" si="3"/>
        <v>6821295</v>
      </c>
      <c r="W34" s="31">
        <f t="shared" si="3"/>
        <v>43850478</v>
      </c>
      <c r="X34" s="31">
        <f t="shared" si="3"/>
        <v>40043609</v>
      </c>
      <c r="Y34" s="31">
        <f t="shared" si="3"/>
        <v>3806869</v>
      </c>
      <c r="Z34" s="32">
        <f>+IF(X34&lt;&gt;0,+(Y34/X34)*100,0)</f>
        <v>9.506807940313273</v>
      </c>
      <c r="AA34" s="33">
        <f>SUM(AA29:AA33)</f>
        <v>40043609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59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60</v>
      </c>
      <c r="B37" s="17"/>
      <c r="C37" s="18">
        <v>65108</v>
      </c>
      <c r="D37" s="18"/>
      <c r="E37" s="19"/>
      <c r="F37" s="20">
        <v>65108</v>
      </c>
      <c r="G37" s="20">
        <v>324252</v>
      </c>
      <c r="H37" s="20">
        <v>-259144</v>
      </c>
      <c r="I37" s="20"/>
      <c r="J37" s="20">
        <v>65108</v>
      </c>
      <c r="K37" s="20"/>
      <c r="L37" s="20"/>
      <c r="M37" s="20"/>
      <c r="N37" s="20"/>
      <c r="O37" s="20"/>
      <c r="P37" s="20"/>
      <c r="Q37" s="20">
        <v>-65108</v>
      </c>
      <c r="R37" s="20">
        <v>-65108</v>
      </c>
      <c r="S37" s="20"/>
      <c r="T37" s="20"/>
      <c r="U37" s="20"/>
      <c r="V37" s="20"/>
      <c r="W37" s="20"/>
      <c r="X37" s="20">
        <v>65108</v>
      </c>
      <c r="Y37" s="20">
        <v>-65108</v>
      </c>
      <c r="Z37" s="21">
        <v>-100</v>
      </c>
      <c r="AA37" s="22">
        <v>65108</v>
      </c>
    </row>
    <row r="38" spans="1:27" ht="12.75">
      <c r="A38" s="23" t="s">
        <v>57</v>
      </c>
      <c r="B38" s="17"/>
      <c r="C38" s="18">
        <v>23460557</v>
      </c>
      <c r="D38" s="18"/>
      <c r="E38" s="19">
        <v>25676880</v>
      </c>
      <c r="F38" s="20">
        <v>25676880</v>
      </c>
      <c r="G38" s="20">
        <v>23486243</v>
      </c>
      <c r="H38" s="20">
        <v>-25686</v>
      </c>
      <c r="I38" s="20"/>
      <c r="J38" s="20">
        <v>23460557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>
        <v>23460557</v>
      </c>
      <c r="X38" s="20">
        <v>25676880</v>
      </c>
      <c r="Y38" s="20">
        <v>-2216323</v>
      </c>
      <c r="Z38" s="21">
        <v>-8.63</v>
      </c>
      <c r="AA38" s="22">
        <v>25676880</v>
      </c>
    </row>
    <row r="39" spans="1:27" ht="12.75">
      <c r="A39" s="27" t="s">
        <v>61</v>
      </c>
      <c r="B39" s="35"/>
      <c r="C39" s="29">
        <f aca="true" t="shared" si="4" ref="C39:Y39">SUM(C37:C38)</f>
        <v>23525665</v>
      </c>
      <c r="D39" s="29">
        <f>SUM(D37:D38)</f>
        <v>0</v>
      </c>
      <c r="E39" s="36">
        <f t="shared" si="4"/>
        <v>25676880</v>
      </c>
      <c r="F39" s="37">
        <f t="shared" si="4"/>
        <v>25741988</v>
      </c>
      <c r="G39" s="37">
        <f t="shared" si="4"/>
        <v>23810495</v>
      </c>
      <c r="H39" s="37">
        <f t="shared" si="4"/>
        <v>-284830</v>
      </c>
      <c r="I39" s="37">
        <f t="shared" si="4"/>
        <v>0</v>
      </c>
      <c r="J39" s="37">
        <f t="shared" si="4"/>
        <v>23525665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-65108</v>
      </c>
      <c r="R39" s="37">
        <f t="shared" si="4"/>
        <v>-65108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23460557</v>
      </c>
      <c r="X39" s="37">
        <f t="shared" si="4"/>
        <v>25741988</v>
      </c>
      <c r="Y39" s="37">
        <f t="shared" si="4"/>
        <v>-2281431</v>
      </c>
      <c r="Z39" s="38">
        <f>+IF(X39&lt;&gt;0,+(Y39/X39)*100,0)</f>
        <v>-8.862683798935809</v>
      </c>
      <c r="AA39" s="39">
        <f>SUM(AA37:AA38)</f>
        <v>25741988</v>
      </c>
    </row>
    <row r="40" spans="1:27" ht="12.75">
      <c r="A40" s="27" t="s">
        <v>62</v>
      </c>
      <c r="B40" s="28"/>
      <c r="C40" s="29">
        <f aca="true" t="shared" si="5" ref="C40:Y40">+C34+C39</f>
        <v>66135565</v>
      </c>
      <c r="D40" s="29">
        <f>+D34+D39</f>
        <v>0</v>
      </c>
      <c r="E40" s="30">
        <f t="shared" si="5"/>
        <v>64597158</v>
      </c>
      <c r="F40" s="31">
        <f t="shared" si="5"/>
        <v>65785597</v>
      </c>
      <c r="G40" s="31">
        <f t="shared" si="5"/>
        <v>81629212</v>
      </c>
      <c r="H40" s="31">
        <f t="shared" si="5"/>
        <v>-216929</v>
      </c>
      <c r="I40" s="31">
        <f t="shared" si="5"/>
        <v>-15430803</v>
      </c>
      <c r="J40" s="31">
        <f t="shared" si="5"/>
        <v>65981480</v>
      </c>
      <c r="K40" s="31">
        <f t="shared" si="5"/>
        <v>3334048</v>
      </c>
      <c r="L40" s="31">
        <f t="shared" si="5"/>
        <v>2595841</v>
      </c>
      <c r="M40" s="31">
        <f t="shared" si="5"/>
        <v>-6401999</v>
      </c>
      <c r="N40" s="31">
        <f t="shared" si="5"/>
        <v>-472110</v>
      </c>
      <c r="O40" s="31">
        <f t="shared" si="5"/>
        <v>430772</v>
      </c>
      <c r="P40" s="31">
        <f t="shared" si="5"/>
        <v>14215213</v>
      </c>
      <c r="Q40" s="31">
        <f t="shared" si="5"/>
        <v>-19665615</v>
      </c>
      <c r="R40" s="31">
        <f t="shared" si="5"/>
        <v>-5019630</v>
      </c>
      <c r="S40" s="31">
        <f t="shared" si="5"/>
        <v>-1308213</v>
      </c>
      <c r="T40" s="31">
        <f t="shared" si="5"/>
        <v>304581</v>
      </c>
      <c r="U40" s="31">
        <f t="shared" si="5"/>
        <v>7824927</v>
      </c>
      <c r="V40" s="31">
        <f t="shared" si="5"/>
        <v>6821295</v>
      </c>
      <c r="W40" s="31">
        <f t="shared" si="5"/>
        <v>67311035</v>
      </c>
      <c r="X40" s="31">
        <f t="shared" si="5"/>
        <v>65785597</v>
      </c>
      <c r="Y40" s="31">
        <f t="shared" si="5"/>
        <v>1525438</v>
      </c>
      <c r="Z40" s="32">
        <f>+IF(X40&lt;&gt;0,+(Y40/X40)*100,0)</f>
        <v>2.318802396822514</v>
      </c>
      <c r="AA40" s="33">
        <f>+AA34+AA39</f>
        <v>65785597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295523707</v>
      </c>
      <c r="D42" s="43">
        <f>+D25-D40</f>
        <v>0</v>
      </c>
      <c r="E42" s="44">
        <f t="shared" si="6"/>
        <v>133200023</v>
      </c>
      <c r="F42" s="45">
        <f t="shared" si="6"/>
        <v>331766483</v>
      </c>
      <c r="G42" s="45">
        <f t="shared" si="6"/>
        <v>332683109</v>
      </c>
      <c r="H42" s="45">
        <f t="shared" si="6"/>
        <v>4087989</v>
      </c>
      <c r="I42" s="45">
        <f t="shared" si="6"/>
        <v>5966737</v>
      </c>
      <c r="J42" s="45">
        <f t="shared" si="6"/>
        <v>342737835</v>
      </c>
      <c r="K42" s="45">
        <f t="shared" si="6"/>
        <v>-13412860</v>
      </c>
      <c r="L42" s="45">
        <f t="shared" si="6"/>
        <v>-10833462</v>
      </c>
      <c r="M42" s="45">
        <f t="shared" si="6"/>
        <v>40820705</v>
      </c>
      <c r="N42" s="45">
        <f t="shared" si="6"/>
        <v>16574383</v>
      </c>
      <c r="O42" s="45">
        <f t="shared" si="6"/>
        <v>-9310131</v>
      </c>
      <c r="P42" s="45">
        <f t="shared" si="6"/>
        <v>-12873146</v>
      </c>
      <c r="Q42" s="45">
        <f t="shared" si="6"/>
        <v>28105067</v>
      </c>
      <c r="R42" s="45">
        <f t="shared" si="6"/>
        <v>5921790</v>
      </c>
      <c r="S42" s="45">
        <f t="shared" si="6"/>
        <v>-9501893</v>
      </c>
      <c r="T42" s="45">
        <f t="shared" si="6"/>
        <v>-8519535</v>
      </c>
      <c r="U42" s="45">
        <f t="shared" si="6"/>
        <v>-11342419</v>
      </c>
      <c r="V42" s="45">
        <f t="shared" si="6"/>
        <v>-29363847</v>
      </c>
      <c r="W42" s="45">
        <f t="shared" si="6"/>
        <v>335870161</v>
      </c>
      <c r="X42" s="45">
        <f t="shared" si="6"/>
        <v>331766483</v>
      </c>
      <c r="Y42" s="45">
        <f t="shared" si="6"/>
        <v>4103678</v>
      </c>
      <c r="Z42" s="46">
        <f>+IF(X42&lt;&gt;0,+(Y42/X42)*100,0)</f>
        <v>1.2369175942344965</v>
      </c>
      <c r="AA42" s="47">
        <f>+AA25-AA40</f>
        <v>331766483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240226926</v>
      </c>
      <c r="D45" s="18"/>
      <c r="E45" s="19">
        <v>133200023</v>
      </c>
      <c r="F45" s="20">
        <v>293398858</v>
      </c>
      <c r="G45" s="20">
        <v>290788247</v>
      </c>
      <c r="H45" s="20">
        <v>-1631262</v>
      </c>
      <c r="I45" s="20">
        <v>5966738</v>
      </c>
      <c r="J45" s="20">
        <v>295123723</v>
      </c>
      <c r="K45" s="20">
        <v>-13412468</v>
      </c>
      <c r="L45" s="20">
        <v>-10833459</v>
      </c>
      <c r="M45" s="20">
        <v>40820702</v>
      </c>
      <c r="N45" s="20">
        <v>16574775</v>
      </c>
      <c r="O45" s="20">
        <v>-9310131</v>
      </c>
      <c r="P45" s="20">
        <v>-12873140</v>
      </c>
      <c r="Q45" s="20">
        <v>28105068</v>
      </c>
      <c r="R45" s="20">
        <v>5921797</v>
      </c>
      <c r="S45" s="20">
        <v>-9501895</v>
      </c>
      <c r="T45" s="20">
        <v>-7488226</v>
      </c>
      <c r="U45" s="20"/>
      <c r="V45" s="20">
        <v>-16990121</v>
      </c>
      <c r="W45" s="20">
        <v>300630174</v>
      </c>
      <c r="X45" s="20">
        <v>293398858</v>
      </c>
      <c r="Y45" s="20">
        <v>7231316</v>
      </c>
      <c r="Z45" s="48">
        <v>2.46</v>
      </c>
      <c r="AA45" s="22">
        <v>293398858</v>
      </c>
    </row>
    <row r="46" spans="1:27" ht="12.75">
      <c r="A46" s="23" t="s">
        <v>67</v>
      </c>
      <c r="B46" s="17"/>
      <c r="C46" s="18">
        <v>47614111</v>
      </c>
      <c r="D46" s="18"/>
      <c r="E46" s="19"/>
      <c r="F46" s="20">
        <v>47614111</v>
      </c>
      <c r="G46" s="20">
        <v>41894856</v>
      </c>
      <c r="H46" s="20">
        <v>5719255</v>
      </c>
      <c r="I46" s="20"/>
      <c r="J46" s="20">
        <v>47614111</v>
      </c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>
        <v>47614111</v>
      </c>
      <c r="X46" s="20">
        <v>47614111</v>
      </c>
      <c r="Y46" s="20"/>
      <c r="Z46" s="48"/>
      <c r="AA46" s="22">
        <v>47614111</v>
      </c>
    </row>
    <row r="47" spans="1:27" ht="12.75">
      <c r="A47" s="23"/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68</v>
      </c>
      <c r="B48" s="50" t="s">
        <v>64</v>
      </c>
      <c r="C48" s="51">
        <f aca="true" t="shared" si="7" ref="C48:Y48">SUM(C45:C47)</f>
        <v>287841037</v>
      </c>
      <c r="D48" s="51">
        <f>SUM(D45:D47)</f>
        <v>0</v>
      </c>
      <c r="E48" s="52">
        <f t="shared" si="7"/>
        <v>133200023</v>
      </c>
      <c r="F48" s="53">
        <f t="shared" si="7"/>
        <v>341012969</v>
      </c>
      <c r="G48" s="53">
        <f t="shared" si="7"/>
        <v>332683103</v>
      </c>
      <c r="H48" s="53">
        <f t="shared" si="7"/>
        <v>4087993</v>
      </c>
      <c r="I48" s="53">
        <f t="shared" si="7"/>
        <v>5966738</v>
      </c>
      <c r="J48" s="53">
        <f t="shared" si="7"/>
        <v>342737834</v>
      </c>
      <c r="K48" s="53">
        <f t="shared" si="7"/>
        <v>-13412468</v>
      </c>
      <c r="L48" s="53">
        <f t="shared" si="7"/>
        <v>-10833459</v>
      </c>
      <c r="M48" s="53">
        <f t="shared" si="7"/>
        <v>40820702</v>
      </c>
      <c r="N48" s="53">
        <f t="shared" si="7"/>
        <v>16574775</v>
      </c>
      <c r="O48" s="53">
        <f t="shared" si="7"/>
        <v>-9310131</v>
      </c>
      <c r="P48" s="53">
        <f t="shared" si="7"/>
        <v>-12873140</v>
      </c>
      <c r="Q48" s="53">
        <f t="shared" si="7"/>
        <v>28105068</v>
      </c>
      <c r="R48" s="53">
        <f t="shared" si="7"/>
        <v>5921797</v>
      </c>
      <c r="S48" s="53">
        <f t="shared" si="7"/>
        <v>-9501895</v>
      </c>
      <c r="T48" s="53">
        <f t="shared" si="7"/>
        <v>-7488226</v>
      </c>
      <c r="U48" s="53">
        <f t="shared" si="7"/>
        <v>0</v>
      </c>
      <c r="V48" s="53">
        <f t="shared" si="7"/>
        <v>-16990121</v>
      </c>
      <c r="W48" s="53">
        <f t="shared" si="7"/>
        <v>348244285</v>
      </c>
      <c r="X48" s="53">
        <f t="shared" si="7"/>
        <v>341012969</v>
      </c>
      <c r="Y48" s="53">
        <f t="shared" si="7"/>
        <v>7231316</v>
      </c>
      <c r="Z48" s="54">
        <f>+IF(X48&lt;&gt;0,+(Y48/X48)*100,0)</f>
        <v>2.1205398789393257</v>
      </c>
      <c r="AA48" s="55">
        <f>SUM(AA45:AA47)</f>
        <v>341012969</v>
      </c>
    </row>
    <row r="49" spans="1:27" ht="12.75">
      <c r="A49" s="56" t="s">
        <v>96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97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98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7" t="s">
        <v>81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99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61635083</v>
      </c>
      <c r="D6" s="18"/>
      <c r="E6" s="19">
        <v>-2385264016</v>
      </c>
      <c r="F6" s="20">
        <v>116375355</v>
      </c>
      <c r="G6" s="20">
        <v>-373021310</v>
      </c>
      <c r="H6" s="20">
        <v>195455687</v>
      </c>
      <c r="I6" s="20">
        <v>43995122</v>
      </c>
      <c r="J6" s="20">
        <v>-133570501</v>
      </c>
      <c r="K6" s="20">
        <v>-4419788</v>
      </c>
      <c r="L6" s="20">
        <v>-146979445</v>
      </c>
      <c r="M6" s="20">
        <v>175378837</v>
      </c>
      <c r="N6" s="20">
        <v>23979604</v>
      </c>
      <c r="O6" s="20">
        <v>-282415071</v>
      </c>
      <c r="P6" s="20">
        <v>276749978</v>
      </c>
      <c r="Q6" s="20">
        <v>755233448</v>
      </c>
      <c r="R6" s="20">
        <v>749568355</v>
      </c>
      <c r="S6" s="20">
        <v>-597089354</v>
      </c>
      <c r="T6" s="20">
        <v>-55442240</v>
      </c>
      <c r="U6" s="20">
        <v>418059549</v>
      </c>
      <c r="V6" s="20">
        <v>-234472045</v>
      </c>
      <c r="W6" s="20">
        <v>405505413</v>
      </c>
      <c r="X6" s="20">
        <v>116375355</v>
      </c>
      <c r="Y6" s="20">
        <v>289130058</v>
      </c>
      <c r="Z6" s="21">
        <v>248.45</v>
      </c>
      <c r="AA6" s="22">
        <v>116375355</v>
      </c>
    </row>
    <row r="7" spans="1:27" ht="12.75">
      <c r="A7" s="23" t="s">
        <v>34</v>
      </c>
      <c r="B7" s="17"/>
      <c r="C7" s="18">
        <v>124212494</v>
      </c>
      <c r="D7" s="18"/>
      <c r="E7" s="19"/>
      <c r="F7" s="20">
        <v>24000000</v>
      </c>
      <c r="G7" s="20">
        <v>307636100</v>
      </c>
      <c r="H7" s="20">
        <v>41446189</v>
      </c>
      <c r="I7" s="20">
        <v>-32817549</v>
      </c>
      <c r="J7" s="20">
        <v>316264740</v>
      </c>
      <c r="K7" s="20">
        <v>-70182607</v>
      </c>
      <c r="L7" s="20">
        <v>221746310</v>
      </c>
      <c r="M7" s="20">
        <v>-201110094</v>
      </c>
      <c r="N7" s="20">
        <v>-49546391</v>
      </c>
      <c r="O7" s="20">
        <v>149983588</v>
      </c>
      <c r="P7" s="20">
        <v>-82216293</v>
      </c>
      <c r="Q7" s="20">
        <v>-61481985</v>
      </c>
      <c r="R7" s="20">
        <v>6285310</v>
      </c>
      <c r="S7" s="20">
        <v>380163683</v>
      </c>
      <c r="T7" s="20">
        <v>-79293642</v>
      </c>
      <c r="U7" s="20">
        <v>-570910145</v>
      </c>
      <c r="V7" s="20">
        <v>-270040104</v>
      </c>
      <c r="W7" s="20">
        <v>2963555</v>
      </c>
      <c r="X7" s="20">
        <v>24000000</v>
      </c>
      <c r="Y7" s="20">
        <v>-21036445</v>
      </c>
      <c r="Z7" s="21">
        <v>-87.65</v>
      </c>
      <c r="AA7" s="22">
        <v>24000000</v>
      </c>
    </row>
    <row r="8" spans="1:27" ht="12.75">
      <c r="A8" s="23" t="s">
        <v>35</v>
      </c>
      <c r="B8" s="17"/>
      <c r="C8" s="18">
        <v>760472527</v>
      </c>
      <c r="D8" s="18"/>
      <c r="E8" s="19">
        <v>2246071008</v>
      </c>
      <c r="F8" s="20">
        <v>534565270</v>
      </c>
      <c r="G8" s="20">
        <v>797422002</v>
      </c>
      <c r="H8" s="20">
        <v>57804044</v>
      </c>
      <c r="I8" s="20">
        <v>26551373</v>
      </c>
      <c r="J8" s="20">
        <v>881777419</v>
      </c>
      <c r="K8" s="20">
        <v>-37446277</v>
      </c>
      <c r="L8" s="20">
        <v>498079</v>
      </c>
      <c r="M8" s="20">
        <v>76515181</v>
      </c>
      <c r="N8" s="20">
        <v>39566983</v>
      </c>
      <c r="O8" s="20">
        <v>-52610492</v>
      </c>
      <c r="P8" s="20">
        <v>11025022</v>
      </c>
      <c r="Q8" s="20">
        <v>32243421</v>
      </c>
      <c r="R8" s="20">
        <v>-9342049</v>
      </c>
      <c r="S8" s="20">
        <v>48799068</v>
      </c>
      <c r="T8" s="20">
        <v>41783164</v>
      </c>
      <c r="U8" s="20">
        <v>-53305847</v>
      </c>
      <c r="V8" s="20">
        <v>37276385</v>
      </c>
      <c r="W8" s="20">
        <v>949278738</v>
      </c>
      <c r="X8" s="20">
        <v>534565270</v>
      </c>
      <c r="Y8" s="20">
        <v>414713468</v>
      </c>
      <c r="Z8" s="21">
        <v>77.58</v>
      </c>
      <c r="AA8" s="22">
        <v>534565270</v>
      </c>
    </row>
    <row r="9" spans="1:27" ht="12.75">
      <c r="A9" s="23" t="s">
        <v>36</v>
      </c>
      <c r="B9" s="17"/>
      <c r="C9" s="18">
        <v>133106567</v>
      </c>
      <c r="D9" s="18"/>
      <c r="E9" s="19"/>
      <c r="F9" s="20">
        <v>45000000</v>
      </c>
      <c r="G9" s="20">
        <v>192771651</v>
      </c>
      <c r="H9" s="20">
        <v>13277640</v>
      </c>
      <c r="I9" s="20">
        <v>-14579091</v>
      </c>
      <c r="J9" s="20">
        <v>191470200</v>
      </c>
      <c r="K9" s="20">
        <v>10091330</v>
      </c>
      <c r="L9" s="20">
        <v>45972347</v>
      </c>
      <c r="M9" s="20">
        <v>-18303717</v>
      </c>
      <c r="N9" s="20">
        <v>37759960</v>
      </c>
      <c r="O9" s="20">
        <v>31297505</v>
      </c>
      <c r="P9" s="20">
        <v>-121954973</v>
      </c>
      <c r="Q9" s="20">
        <v>29257869</v>
      </c>
      <c r="R9" s="20">
        <v>-61399599</v>
      </c>
      <c r="S9" s="20">
        <v>28272030</v>
      </c>
      <c r="T9" s="20">
        <v>2296239</v>
      </c>
      <c r="U9" s="20">
        <v>-62795551</v>
      </c>
      <c r="V9" s="20">
        <v>-32227282</v>
      </c>
      <c r="W9" s="20">
        <v>135603279</v>
      </c>
      <c r="X9" s="20">
        <v>45000000</v>
      </c>
      <c r="Y9" s="20">
        <v>90603279</v>
      </c>
      <c r="Z9" s="21">
        <v>201.34</v>
      </c>
      <c r="AA9" s="22">
        <v>45000000</v>
      </c>
    </row>
    <row r="10" spans="1:27" ht="12.75">
      <c r="A10" s="23" t="s">
        <v>37</v>
      </c>
      <c r="B10" s="17"/>
      <c r="C10" s="18">
        <v>763057</v>
      </c>
      <c r="D10" s="18"/>
      <c r="E10" s="19"/>
      <c r="F10" s="20">
        <v>500000</v>
      </c>
      <c r="G10" s="24">
        <v>763057</v>
      </c>
      <c r="H10" s="24"/>
      <c r="I10" s="24"/>
      <c r="J10" s="20">
        <v>763057</v>
      </c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>
        <v>763057</v>
      </c>
      <c r="X10" s="20">
        <v>500000</v>
      </c>
      <c r="Y10" s="24">
        <v>263057</v>
      </c>
      <c r="Z10" s="25">
        <v>52.61</v>
      </c>
      <c r="AA10" s="26">
        <v>500000</v>
      </c>
    </row>
    <row r="11" spans="1:27" ht="12.75">
      <c r="A11" s="23" t="s">
        <v>38</v>
      </c>
      <c r="B11" s="17"/>
      <c r="C11" s="18">
        <v>143682855</v>
      </c>
      <c r="D11" s="18"/>
      <c r="E11" s="19"/>
      <c r="F11" s="20">
        <v>96214114</v>
      </c>
      <c r="G11" s="20">
        <v>151446420</v>
      </c>
      <c r="H11" s="20">
        <v>5862204</v>
      </c>
      <c r="I11" s="20">
        <v>9889919</v>
      </c>
      <c r="J11" s="20">
        <v>167198543</v>
      </c>
      <c r="K11" s="20">
        <v>2216078</v>
      </c>
      <c r="L11" s="20">
        <v>6223640</v>
      </c>
      <c r="M11" s="20">
        <v>13258213</v>
      </c>
      <c r="N11" s="20">
        <v>21697931</v>
      </c>
      <c r="O11" s="20">
        <v>-11728962</v>
      </c>
      <c r="P11" s="20">
        <v>-8193105</v>
      </c>
      <c r="Q11" s="20">
        <v>-2894763</v>
      </c>
      <c r="R11" s="20">
        <v>-22816830</v>
      </c>
      <c r="S11" s="20">
        <v>-401791</v>
      </c>
      <c r="T11" s="20">
        <v>749014</v>
      </c>
      <c r="U11" s="20">
        <v>-41272401</v>
      </c>
      <c r="V11" s="20">
        <v>-40925178</v>
      </c>
      <c r="W11" s="20">
        <v>125154466</v>
      </c>
      <c r="X11" s="20">
        <v>96214114</v>
      </c>
      <c r="Y11" s="20">
        <v>28940352</v>
      </c>
      <c r="Z11" s="21">
        <v>30.08</v>
      </c>
      <c r="AA11" s="22">
        <v>96214114</v>
      </c>
    </row>
    <row r="12" spans="1:27" ht="12.75">
      <c r="A12" s="27" t="s">
        <v>39</v>
      </c>
      <c r="B12" s="28"/>
      <c r="C12" s="29">
        <f aca="true" t="shared" si="0" ref="C12:Y12">SUM(C6:C11)</f>
        <v>1223872583</v>
      </c>
      <c r="D12" s="29">
        <f>SUM(D6:D11)</f>
        <v>0</v>
      </c>
      <c r="E12" s="30">
        <f t="shared" si="0"/>
        <v>-139193008</v>
      </c>
      <c r="F12" s="31">
        <f t="shared" si="0"/>
        <v>816654739</v>
      </c>
      <c r="G12" s="31">
        <f t="shared" si="0"/>
        <v>1077017920</v>
      </c>
      <c r="H12" s="31">
        <f t="shared" si="0"/>
        <v>313845764</v>
      </c>
      <c r="I12" s="31">
        <f t="shared" si="0"/>
        <v>33039774</v>
      </c>
      <c r="J12" s="31">
        <f t="shared" si="0"/>
        <v>1423903458</v>
      </c>
      <c r="K12" s="31">
        <f t="shared" si="0"/>
        <v>-99741264</v>
      </c>
      <c r="L12" s="31">
        <f t="shared" si="0"/>
        <v>127460931</v>
      </c>
      <c r="M12" s="31">
        <f t="shared" si="0"/>
        <v>45738420</v>
      </c>
      <c r="N12" s="31">
        <f t="shared" si="0"/>
        <v>73458087</v>
      </c>
      <c r="O12" s="31">
        <f t="shared" si="0"/>
        <v>-165473432</v>
      </c>
      <c r="P12" s="31">
        <f t="shared" si="0"/>
        <v>75410629</v>
      </c>
      <c r="Q12" s="31">
        <f t="shared" si="0"/>
        <v>752357990</v>
      </c>
      <c r="R12" s="31">
        <f t="shared" si="0"/>
        <v>662295187</v>
      </c>
      <c r="S12" s="31">
        <f t="shared" si="0"/>
        <v>-140256364</v>
      </c>
      <c r="T12" s="31">
        <f t="shared" si="0"/>
        <v>-89907465</v>
      </c>
      <c r="U12" s="31">
        <f t="shared" si="0"/>
        <v>-310224395</v>
      </c>
      <c r="V12" s="31">
        <f t="shared" si="0"/>
        <v>-540388224</v>
      </c>
      <c r="W12" s="31">
        <f t="shared" si="0"/>
        <v>1619268508</v>
      </c>
      <c r="X12" s="31">
        <f t="shared" si="0"/>
        <v>816654739</v>
      </c>
      <c r="Y12" s="31">
        <f t="shared" si="0"/>
        <v>802613769</v>
      </c>
      <c r="Z12" s="32">
        <f>+IF(X12&lt;&gt;0,+(Y12/X12)*100,0)</f>
        <v>98.28067243971506</v>
      </c>
      <c r="AA12" s="33">
        <f>SUM(AA6:AA11)</f>
        <v>816654739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>
        <v>144352</v>
      </c>
      <c r="D15" s="18"/>
      <c r="E15" s="19"/>
      <c r="F15" s="20"/>
      <c r="G15" s="20">
        <v>144352</v>
      </c>
      <c r="H15" s="20"/>
      <c r="I15" s="20"/>
      <c r="J15" s="20">
        <v>144352</v>
      </c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>
        <v>144352</v>
      </c>
      <c r="X15" s="20"/>
      <c r="Y15" s="20">
        <v>144352</v>
      </c>
      <c r="Z15" s="21"/>
      <c r="AA15" s="22"/>
    </row>
    <row r="16" spans="1:27" ht="12.7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>
        <v>749428236</v>
      </c>
      <c r="D17" s="18"/>
      <c r="E17" s="19">
        <v>12838512</v>
      </c>
      <c r="F17" s="20">
        <v>732808388</v>
      </c>
      <c r="G17" s="20">
        <v>749428236</v>
      </c>
      <c r="H17" s="20"/>
      <c r="I17" s="20">
        <v>232812</v>
      </c>
      <c r="J17" s="20">
        <v>749661048</v>
      </c>
      <c r="K17" s="20">
        <v>132359</v>
      </c>
      <c r="L17" s="20"/>
      <c r="M17" s="20"/>
      <c r="N17" s="20">
        <v>132359</v>
      </c>
      <c r="O17" s="20"/>
      <c r="P17" s="20">
        <v>-41294</v>
      </c>
      <c r="Q17" s="20"/>
      <c r="R17" s="20">
        <v>-41294</v>
      </c>
      <c r="S17" s="20"/>
      <c r="T17" s="20"/>
      <c r="U17" s="20">
        <v>351936</v>
      </c>
      <c r="V17" s="20">
        <v>351936</v>
      </c>
      <c r="W17" s="20">
        <v>750104049</v>
      </c>
      <c r="X17" s="20">
        <v>732808388</v>
      </c>
      <c r="Y17" s="20">
        <v>17295661</v>
      </c>
      <c r="Z17" s="21">
        <v>2.36</v>
      </c>
      <c r="AA17" s="22">
        <v>732808388</v>
      </c>
    </row>
    <row r="18" spans="1:27" ht="12.75">
      <c r="A18" s="23" t="s">
        <v>44</v>
      </c>
      <c r="B18" s="17"/>
      <c r="C18" s="18">
        <v>1000</v>
      </c>
      <c r="D18" s="18"/>
      <c r="E18" s="19"/>
      <c r="F18" s="20">
        <v>1000</v>
      </c>
      <c r="G18" s="20">
        <v>1000</v>
      </c>
      <c r="H18" s="20"/>
      <c r="I18" s="20"/>
      <c r="J18" s="20">
        <v>1000</v>
      </c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>
        <v>1000</v>
      </c>
      <c r="X18" s="20">
        <v>1000</v>
      </c>
      <c r="Y18" s="20"/>
      <c r="Z18" s="21"/>
      <c r="AA18" s="22">
        <v>1000</v>
      </c>
    </row>
    <row r="19" spans="1:27" ht="12.75">
      <c r="A19" s="23" t="s">
        <v>45</v>
      </c>
      <c r="B19" s="17"/>
      <c r="C19" s="18">
        <v>13093548052</v>
      </c>
      <c r="D19" s="18"/>
      <c r="E19" s="19">
        <v>1638647608</v>
      </c>
      <c r="F19" s="20">
        <v>15617827649</v>
      </c>
      <c r="G19" s="20">
        <v>13175968806</v>
      </c>
      <c r="H19" s="20">
        <v>31573863</v>
      </c>
      <c r="I19" s="20">
        <v>54854269</v>
      </c>
      <c r="J19" s="20">
        <v>13262396938</v>
      </c>
      <c r="K19" s="20">
        <v>54675463</v>
      </c>
      <c r="L19" s="20">
        <v>108725437</v>
      </c>
      <c r="M19" s="20">
        <v>133468950</v>
      </c>
      <c r="N19" s="20">
        <v>296869850</v>
      </c>
      <c r="O19" s="20">
        <v>41792172</v>
      </c>
      <c r="P19" s="20">
        <v>70950528</v>
      </c>
      <c r="Q19" s="20">
        <v>64119367</v>
      </c>
      <c r="R19" s="20">
        <v>176862067</v>
      </c>
      <c r="S19" s="20">
        <v>103343917</v>
      </c>
      <c r="T19" s="20">
        <v>37554469</v>
      </c>
      <c r="U19" s="20">
        <v>207536513</v>
      </c>
      <c r="V19" s="20">
        <v>348434899</v>
      </c>
      <c r="W19" s="20">
        <v>14084563754</v>
      </c>
      <c r="X19" s="20">
        <v>15617827649</v>
      </c>
      <c r="Y19" s="20">
        <v>-1533263895</v>
      </c>
      <c r="Z19" s="21">
        <v>-9.82</v>
      </c>
      <c r="AA19" s="22">
        <v>15617827649</v>
      </c>
    </row>
    <row r="20" spans="1:27" ht="12.75">
      <c r="A20" s="23"/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46</v>
      </c>
      <c r="B21" s="17"/>
      <c r="C21" s="18">
        <v>4732398</v>
      </c>
      <c r="D21" s="18"/>
      <c r="E21" s="19"/>
      <c r="F21" s="20">
        <v>11833140</v>
      </c>
      <c r="G21" s="20">
        <v>4732398</v>
      </c>
      <c r="H21" s="20"/>
      <c r="I21" s="20"/>
      <c r="J21" s="20">
        <v>4732398</v>
      </c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>
        <v>4732398</v>
      </c>
      <c r="X21" s="20">
        <v>11833140</v>
      </c>
      <c r="Y21" s="20">
        <v>-7100742</v>
      </c>
      <c r="Z21" s="21">
        <v>-60.01</v>
      </c>
      <c r="AA21" s="22">
        <v>11833140</v>
      </c>
    </row>
    <row r="22" spans="1:27" ht="12.75">
      <c r="A22" s="23" t="s">
        <v>47</v>
      </c>
      <c r="B22" s="17"/>
      <c r="C22" s="18">
        <v>35401467</v>
      </c>
      <c r="D22" s="18"/>
      <c r="E22" s="19">
        <v>699996</v>
      </c>
      <c r="F22" s="20">
        <v>11383052</v>
      </c>
      <c r="G22" s="20">
        <v>35401467</v>
      </c>
      <c r="H22" s="20"/>
      <c r="I22" s="20">
        <v>43800</v>
      </c>
      <c r="J22" s="20">
        <v>35445267</v>
      </c>
      <c r="K22" s="20">
        <v>34190</v>
      </c>
      <c r="L22" s="20"/>
      <c r="M22" s="20"/>
      <c r="N22" s="20">
        <v>34190</v>
      </c>
      <c r="O22" s="20"/>
      <c r="P22" s="20"/>
      <c r="Q22" s="20"/>
      <c r="R22" s="20"/>
      <c r="S22" s="20"/>
      <c r="T22" s="20">
        <v>83750</v>
      </c>
      <c r="U22" s="20"/>
      <c r="V22" s="20">
        <v>83750</v>
      </c>
      <c r="W22" s="20">
        <v>35563207</v>
      </c>
      <c r="X22" s="20">
        <v>11383052</v>
      </c>
      <c r="Y22" s="20">
        <v>24180155</v>
      </c>
      <c r="Z22" s="21">
        <v>212.42</v>
      </c>
      <c r="AA22" s="22">
        <v>11383052</v>
      </c>
    </row>
    <row r="23" spans="1:27" ht="12.75">
      <c r="A23" s="23" t="s">
        <v>48</v>
      </c>
      <c r="B23" s="17"/>
      <c r="C23" s="18">
        <v>21899818</v>
      </c>
      <c r="D23" s="18"/>
      <c r="E23" s="19"/>
      <c r="F23" s="20"/>
      <c r="G23" s="24">
        <v>21899817</v>
      </c>
      <c r="H23" s="24"/>
      <c r="I23" s="24"/>
      <c r="J23" s="20">
        <v>21899817</v>
      </c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>
        <v>21899817</v>
      </c>
      <c r="X23" s="20"/>
      <c r="Y23" s="24">
        <v>21899817</v>
      </c>
      <c r="Z23" s="25"/>
      <c r="AA23" s="26"/>
    </row>
    <row r="24" spans="1:27" ht="12.75">
      <c r="A24" s="27" t="s">
        <v>49</v>
      </c>
      <c r="B24" s="35"/>
      <c r="C24" s="29">
        <f aca="true" t="shared" si="1" ref="C24:Y24">SUM(C15:C23)</f>
        <v>13905155323</v>
      </c>
      <c r="D24" s="29">
        <f>SUM(D15:D23)</f>
        <v>0</v>
      </c>
      <c r="E24" s="36">
        <f t="shared" si="1"/>
        <v>1652186116</v>
      </c>
      <c r="F24" s="37">
        <f t="shared" si="1"/>
        <v>16373853229</v>
      </c>
      <c r="G24" s="37">
        <f t="shared" si="1"/>
        <v>13987576076</v>
      </c>
      <c r="H24" s="37">
        <f t="shared" si="1"/>
        <v>31573863</v>
      </c>
      <c r="I24" s="37">
        <f t="shared" si="1"/>
        <v>55130881</v>
      </c>
      <c r="J24" s="37">
        <f t="shared" si="1"/>
        <v>14074280820</v>
      </c>
      <c r="K24" s="37">
        <f t="shared" si="1"/>
        <v>54842012</v>
      </c>
      <c r="L24" s="37">
        <f t="shared" si="1"/>
        <v>108725437</v>
      </c>
      <c r="M24" s="37">
        <f t="shared" si="1"/>
        <v>133468950</v>
      </c>
      <c r="N24" s="37">
        <f t="shared" si="1"/>
        <v>297036399</v>
      </c>
      <c r="O24" s="37">
        <f t="shared" si="1"/>
        <v>41792172</v>
      </c>
      <c r="P24" s="37">
        <f t="shared" si="1"/>
        <v>70909234</v>
      </c>
      <c r="Q24" s="37">
        <f t="shared" si="1"/>
        <v>64119367</v>
      </c>
      <c r="R24" s="37">
        <f t="shared" si="1"/>
        <v>176820773</v>
      </c>
      <c r="S24" s="37">
        <f t="shared" si="1"/>
        <v>103343917</v>
      </c>
      <c r="T24" s="37">
        <f t="shared" si="1"/>
        <v>37638219</v>
      </c>
      <c r="U24" s="37">
        <f t="shared" si="1"/>
        <v>207888449</v>
      </c>
      <c r="V24" s="37">
        <f t="shared" si="1"/>
        <v>348870585</v>
      </c>
      <c r="W24" s="37">
        <f t="shared" si="1"/>
        <v>14897008577</v>
      </c>
      <c r="X24" s="37">
        <f t="shared" si="1"/>
        <v>16373853229</v>
      </c>
      <c r="Y24" s="37">
        <f t="shared" si="1"/>
        <v>-1476844652</v>
      </c>
      <c r="Z24" s="38">
        <f>+IF(X24&lt;&gt;0,+(Y24/X24)*100,0)</f>
        <v>-9.019530292260933</v>
      </c>
      <c r="AA24" s="39">
        <f>SUM(AA15:AA23)</f>
        <v>16373853229</v>
      </c>
    </row>
    <row r="25" spans="1:27" ht="12.75">
      <c r="A25" s="27" t="s">
        <v>50</v>
      </c>
      <c r="B25" s="28"/>
      <c r="C25" s="29">
        <f aca="true" t="shared" si="2" ref="C25:Y25">+C12+C24</f>
        <v>15129027906</v>
      </c>
      <c r="D25" s="29">
        <f>+D12+D24</f>
        <v>0</v>
      </c>
      <c r="E25" s="30">
        <f t="shared" si="2"/>
        <v>1512993108</v>
      </c>
      <c r="F25" s="31">
        <f t="shared" si="2"/>
        <v>17190507968</v>
      </c>
      <c r="G25" s="31">
        <f t="shared" si="2"/>
        <v>15064593996</v>
      </c>
      <c r="H25" s="31">
        <f t="shared" si="2"/>
        <v>345419627</v>
      </c>
      <c r="I25" s="31">
        <f t="shared" si="2"/>
        <v>88170655</v>
      </c>
      <c r="J25" s="31">
        <f t="shared" si="2"/>
        <v>15498184278</v>
      </c>
      <c r="K25" s="31">
        <f t="shared" si="2"/>
        <v>-44899252</v>
      </c>
      <c r="L25" s="31">
        <f t="shared" si="2"/>
        <v>236186368</v>
      </c>
      <c r="M25" s="31">
        <f t="shared" si="2"/>
        <v>179207370</v>
      </c>
      <c r="N25" s="31">
        <f t="shared" si="2"/>
        <v>370494486</v>
      </c>
      <c r="O25" s="31">
        <f t="shared" si="2"/>
        <v>-123681260</v>
      </c>
      <c r="P25" s="31">
        <f t="shared" si="2"/>
        <v>146319863</v>
      </c>
      <c r="Q25" s="31">
        <f t="shared" si="2"/>
        <v>816477357</v>
      </c>
      <c r="R25" s="31">
        <f t="shared" si="2"/>
        <v>839115960</v>
      </c>
      <c r="S25" s="31">
        <f t="shared" si="2"/>
        <v>-36912447</v>
      </c>
      <c r="T25" s="31">
        <f t="shared" si="2"/>
        <v>-52269246</v>
      </c>
      <c r="U25" s="31">
        <f t="shared" si="2"/>
        <v>-102335946</v>
      </c>
      <c r="V25" s="31">
        <f t="shared" si="2"/>
        <v>-191517639</v>
      </c>
      <c r="W25" s="31">
        <f t="shared" si="2"/>
        <v>16516277085</v>
      </c>
      <c r="X25" s="31">
        <f t="shared" si="2"/>
        <v>17190507968</v>
      </c>
      <c r="Y25" s="31">
        <f t="shared" si="2"/>
        <v>-674230883</v>
      </c>
      <c r="Z25" s="32">
        <f>+IF(X25&lt;&gt;0,+(Y25/X25)*100,0)</f>
        <v>-3.922111459737407</v>
      </c>
      <c r="AA25" s="33">
        <f>+AA12+AA24</f>
        <v>17190507968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51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52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53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54</v>
      </c>
      <c r="B30" s="17"/>
      <c r="C30" s="18">
        <v>1906532</v>
      </c>
      <c r="D30" s="18"/>
      <c r="E30" s="19"/>
      <c r="F30" s="20">
        <v>56527527</v>
      </c>
      <c r="G30" s="20">
        <v>1271036</v>
      </c>
      <c r="H30" s="20">
        <v>-632117</v>
      </c>
      <c r="I30" s="20">
        <v>-632117</v>
      </c>
      <c r="J30" s="20">
        <v>6802</v>
      </c>
      <c r="K30" s="20">
        <v>-632117</v>
      </c>
      <c r="L30" s="20">
        <v>-610320</v>
      </c>
      <c r="M30" s="20">
        <v>-24458460</v>
      </c>
      <c r="N30" s="20">
        <v>-25700897</v>
      </c>
      <c r="O30" s="20">
        <v>-8870905</v>
      </c>
      <c r="P30" s="20">
        <v>-4995028</v>
      </c>
      <c r="Q30" s="20">
        <v>-654137</v>
      </c>
      <c r="R30" s="20">
        <v>-14520070</v>
      </c>
      <c r="S30" s="20">
        <v>-626353</v>
      </c>
      <c r="T30" s="20">
        <v>-626353</v>
      </c>
      <c r="U30" s="20">
        <v>-20768445</v>
      </c>
      <c r="V30" s="20">
        <v>-22021151</v>
      </c>
      <c r="W30" s="20">
        <v>-62235316</v>
      </c>
      <c r="X30" s="20">
        <v>56527527</v>
      </c>
      <c r="Y30" s="20">
        <v>-118762843</v>
      </c>
      <c r="Z30" s="21">
        <v>-210.1</v>
      </c>
      <c r="AA30" s="22">
        <v>56527527</v>
      </c>
    </row>
    <row r="31" spans="1:27" ht="12.75">
      <c r="A31" s="23" t="s">
        <v>55</v>
      </c>
      <c r="B31" s="17"/>
      <c r="C31" s="18">
        <v>73825770</v>
      </c>
      <c r="D31" s="18"/>
      <c r="E31" s="19"/>
      <c r="F31" s="20">
        <v>73000000</v>
      </c>
      <c r="G31" s="20">
        <v>74049265</v>
      </c>
      <c r="H31" s="20">
        <v>67690</v>
      </c>
      <c r="I31" s="20">
        <v>-328314</v>
      </c>
      <c r="J31" s="20">
        <v>73788641</v>
      </c>
      <c r="K31" s="20">
        <v>-146246</v>
      </c>
      <c r="L31" s="20">
        <v>-521856</v>
      </c>
      <c r="M31" s="20">
        <v>-36955</v>
      </c>
      <c r="N31" s="20">
        <v>-705057</v>
      </c>
      <c r="O31" s="20">
        <v>-164187</v>
      </c>
      <c r="P31" s="20">
        <v>-205497</v>
      </c>
      <c r="Q31" s="20">
        <v>-247945</v>
      </c>
      <c r="R31" s="20">
        <v>-617629</v>
      </c>
      <c r="S31" s="20">
        <v>-3724</v>
      </c>
      <c r="T31" s="20">
        <v>-47021</v>
      </c>
      <c r="U31" s="20">
        <v>-126693</v>
      </c>
      <c r="V31" s="20">
        <v>-177438</v>
      </c>
      <c r="W31" s="20">
        <v>72288517</v>
      </c>
      <c r="X31" s="20">
        <v>73000000</v>
      </c>
      <c r="Y31" s="20">
        <v>-711483</v>
      </c>
      <c r="Z31" s="21">
        <v>-0.97</v>
      </c>
      <c r="AA31" s="22">
        <v>73000000</v>
      </c>
    </row>
    <row r="32" spans="1:27" ht="12.75">
      <c r="A32" s="23" t="s">
        <v>56</v>
      </c>
      <c r="B32" s="17"/>
      <c r="C32" s="18">
        <v>1095845248</v>
      </c>
      <c r="D32" s="18"/>
      <c r="E32" s="19"/>
      <c r="F32" s="20">
        <v>494599000</v>
      </c>
      <c r="G32" s="20">
        <v>958549555</v>
      </c>
      <c r="H32" s="20">
        <v>-11255524</v>
      </c>
      <c r="I32" s="20">
        <v>118915129</v>
      </c>
      <c r="J32" s="20">
        <v>1066209160</v>
      </c>
      <c r="K32" s="20">
        <v>-94506157</v>
      </c>
      <c r="L32" s="20">
        <v>166593931</v>
      </c>
      <c r="M32" s="20">
        <v>-83804204</v>
      </c>
      <c r="N32" s="20">
        <v>-11716430</v>
      </c>
      <c r="O32" s="20">
        <v>-58575628</v>
      </c>
      <c r="P32" s="20">
        <v>-17195375</v>
      </c>
      <c r="Q32" s="20">
        <v>575947083</v>
      </c>
      <c r="R32" s="20">
        <v>500176080</v>
      </c>
      <c r="S32" s="20">
        <v>-111503164</v>
      </c>
      <c r="T32" s="20">
        <v>-107609818</v>
      </c>
      <c r="U32" s="20">
        <v>-156630089</v>
      </c>
      <c r="V32" s="20">
        <v>-375743071</v>
      </c>
      <c r="W32" s="20">
        <v>1178925739</v>
      </c>
      <c r="X32" s="20">
        <v>494599000</v>
      </c>
      <c r="Y32" s="20">
        <v>684326739</v>
      </c>
      <c r="Z32" s="21">
        <v>138.36</v>
      </c>
      <c r="AA32" s="22">
        <v>494599000</v>
      </c>
    </row>
    <row r="33" spans="1:27" ht="12.75">
      <c r="A33" s="23" t="s">
        <v>57</v>
      </c>
      <c r="B33" s="17"/>
      <c r="C33" s="18">
        <v>12448514</v>
      </c>
      <c r="D33" s="18"/>
      <c r="E33" s="19"/>
      <c r="F33" s="20"/>
      <c r="G33" s="20">
        <v>12448514</v>
      </c>
      <c r="H33" s="20"/>
      <c r="I33" s="20"/>
      <c r="J33" s="20">
        <v>12448514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>
        <v>12448514</v>
      </c>
      <c r="X33" s="20"/>
      <c r="Y33" s="20">
        <v>12448514</v>
      </c>
      <c r="Z33" s="21"/>
      <c r="AA33" s="22"/>
    </row>
    <row r="34" spans="1:27" ht="12.75">
      <c r="A34" s="27" t="s">
        <v>58</v>
      </c>
      <c r="B34" s="28"/>
      <c r="C34" s="29">
        <f aca="true" t="shared" si="3" ref="C34:Y34">SUM(C29:C33)</f>
        <v>1184026064</v>
      </c>
      <c r="D34" s="29">
        <f>SUM(D29:D33)</f>
        <v>0</v>
      </c>
      <c r="E34" s="30">
        <f t="shared" si="3"/>
        <v>0</v>
      </c>
      <c r="F34" s="31">
        <f t="shared" si="3"/>
        <v>624126527</v>
      </c>
      <c r="G34" s="31">
        <f t="shared" si="3"/>
        <v>1046318370</v>
      </c>
      <c r="H34" s="31">
        <f t="shared" si="3"/>
        <v>-11819951</v>
      </c>
      <c r="I34" s="31">
        <f t="shared" si="3"/>
        <v>117954698</v>
      </c>
      <c r="J34" s="31">
        <f t="shared" si="3"/>
        <v>1152453117</v>
      </c>
      <c r="K34" s="31">
        <f t="shared" si="3"/>
        <v>-95284520</v>
      </c>
      <c r="L34" s="31">
        <f t="shared" si="3"/>
        <v>165461755</v>
      </c>
      <c r="M34" s="31">
        <f t="shared" si="3"/>
        <v>-108299619</v>
      </c>
      <c r="N34" s="31">
        <f t="shared" si="3"/>
        <v>-38122384</v>
      </c>
      <c r="O34" s="31">
        <f t="shared" si="3"/>
        <v>-67610720</v>
      </c>
      <c r="P34" s="31">
        <f t="shared" si="3"/>
        <v>-22395900</v>
      </c>
      <c r="Q34" s="31">
        <f t="shared" si="3"/>
        <v>575045001</v>
      </c>
      <c r="R34" s="31">
        <f t="shared" si="3"/>
        <v>485038381</v>
      </c>
      <c r="S34" s="31">
        <f t="shared" si="3"/>
        <v>-112133241</v>
      </c>
      <c r="T34" s="31">
        <f t="shared" si="3"/>
        <v>-108283192</v>
      </c>
      <c r="U34" s="31">
        <f t="shared" si="3"/>
        <v>-177525227</v>
      </c>
      <c r="V34" s="31">
        <f t="shared" si="3"/>
        <v>-397941660</v>
      </c>
      <c r="W34" s="31">
        <f t="shared" si="3"/>
        <v>1201427454</v>
      </c>
      <c r="X34" s="31">
        <f t="shared" si="3"/>
        <v>624126527</v>
      </c>
      <c r="Y34" s="31">
        <f t="shared" si="3"/>
        <v>577300927</v>
      </c>
      <c r="Z34" s="32">
        <f>+IF(X34&lt;&gt;0,+(Y34/X34)*100,0)</f>
        <v>92.4974187165097</v>
      </c>
      <c r="AA34" s="33">
        <f>SUM(AA29:AA33)</f>
        <v>624126527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59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60</v>
      </c>
      <c r="B37" s="17"/>
      <c r="C37" s="18">
        <v>547964818</v>
      </c>
      <c r="D37" s="18"/>
      <c r="E37" s="19"/>
      <c r="F37" s="20">
        <v>391772127</v>
      </c>
      <c r="G37" s="20">
        <v>547964818</v>
      </c>
      <c r="H37" s="20"/>
      <c r="I37" s="20"/>
      <c r="J37" s="20">
        <v>547964818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>
        <v>547964818</v>
      </c>
      <c r="X37" s="20">
        <v>391772127</v>
      </c>
      <c r="Y37" s="20">
        <v>156192691</v>
      </c>
      <c r="Z37" s="21">
        <v>39.87</v>
      </c>
      <c r="AA37" s="22">
        <v>391772127</v>
      </c>
    </row>
    <row r="38" spans="1:27" ht="12.75">
      <c r="A38" s="23" t="s">
        <v>57</v>
      </c>
      <c r="B38" s="17"/>
      <c r="C38" s="18">
        <v>347457431</v>
      </c>
      <c r="D38" s="18"/>
      <c r="E38" s="19"/>
      <c r="F38" s="20">
        <v>347176654</v>
      </c>
      <c r="G38" s="20">
        <v>347457431</v>
      </c>
      <c r="H38" s="20"/>
      <c r="I38" s="20"/>
      <c r="J38" s="20">
        <v>347457431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>
        <v>347457431</v>
      </c>
      <c r="X38" s="20">
        <v>347176654</v>
      </c>
      <c r="Y38" s="20">
        <v>280777</v>
      </c>
      <c r="Z38" s="21">
        <v>0.08</v>
      </c>
      <c r="AA38" s="22">
        <v>347176654</v>
      </c>
    </row>
    <row r="39" spans="1:27" ht="12.75">
      <c r="A39" s="27" t="s">
        <v>61</v>
      </c>
      <c r="B39" s="35"/>
      <c r="C39" s="29">
        <f aca="true" t="shared" si="4" ref="C39:Y39">SUM(C37:C38)</f>
        <v>895422249</v>
      </c>
      <c r="D39" s="29">
        <f>SUM(D37:D38)</f>
        <v>0</v>
      </c>
      <c r="E39" s="36">
        <f t="shared" si="4"/>
        <v>0</v>
      </c>
      <c r="F39" s="37">
        <f t="shared" si="4"/>
        <v>738948781</v>
      </c>
      <c r="G39" s="37">
        <f t="shared" si="4"/>
        <v>895422249</v>
      </c>
      <c r="H39" s="37">
        <f t="shared" si="4"/>
        <v>0</v>
      </c>
      <c r="I39" s="37">
        <f t="shared" si="4"/>
        <v>0</v>
      </c>
      <c r="J39" s="37">
        <f t="shared" si="4"/>
        <v>895422249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895422249</v>
      </c>
      <c r="X39" s="37">
        <f t="shared" si="4"/>
        <v>738948781</v>
      </c>
      <c r="Y39" s="37">
        <f t="shared" si="4"/>
        <v>156473468</v>
      </c>
      <c r="Z39" s="38">
        <f>+IF(X39&lt;&gt;0,+(Y39/X39)*100,0)</f>
        <v>21.175143937344153</v>
      </c>
      <c r="AA39" s="39">
        <f>SUM(AA37:AA38)</f>
        <v>738948781</v>
      </c>
    </row>
    <row r="40" spans="1:27" ht="12.75">
      <c r="A40" s="27" t="s">
        <v>62</v>
      </c>
      <c r="B40" s="28"/>
      <c r="C40" s="29">
        <f aca="true" t="shared" si="5" ref="C40:Y40">+C34+C39</f>
        <v>2079448313</v>
      </c>
      <c r="D40" s="29">
        <f>+D34+D39</f>
        <v>0</v>
      </c>
      <c r="E40" s="30">
        <f t="shared" si="5"/>
        <v>0</v>
      </c>
      <c r="F40" s="31">
        <f t="shared" si="5"/>
        <v>1363075308</v>
      </c>
      <c r="G40" s="31">
        <f t="shared" si="5"/>
        <v>1941740619</v>
      </c>
      <c r="H40" s="31">
        <f t="shared" si="5"/>
        <v>-11819951</v>
      </c>
      <c r="I40" s="31">
        <f t="shared" si="5"/>
        <v>117954698</v>
      </c>
      <c r="J40" s="31">
        <f t="shared" si="5"/>
        <v>2047875366</v>
      </c>
      <c r="K40" s="31">
        <f t="shared" si="5"/>
        <v>-95284520</v>
      </c>
      <c r="L40" s="31">
        <f t="shared" si="5"/>
        <v>165461755</v>
      </c>
      <c r="M40" s="31">
        <f t="shared" si="5"/>
        <v>-108299619</v>
      </c>
      <c r="N40" s="31">
        <f t="shared" si="5"/>
        <v>-38122384</v>
      </c>
      <c r="O40" s="31">
        <f t="shared" si="5"/>
        <v>-67610720</v>
      </c>
      <c r="P40" s="31">
        <f t="shared" si="5"/>
        <v>-22395900</v>
      </c>
      <c r="Q40" s="31">
        <f t="shared" si="5"/>
        <v>575045001</v>
      </c>
      <c r="R40" s="31">
        <f t="shared" si="5"/>
        <v>485038381</v>
      </c>
      <c r="S40" s="31">
        <f t="shared" si="5"/>
        <v>-112133241</v>
      </c>
      <c r="T40" s="31">
        <f t="shared" si="5"/>
        <v>-108283192</v>
      </c>
      <c r="U40" s="31">
        <f t="shared" si="5"/>
        <v>-177525227</v>
      </c>
      <c r="V40" s="31">
        <f t="shared" si="5"/>
        <v>-397941660</v>
      </c>
      <c r="W40" s="31">
        <f t="shared" si="5"/>
        <v>2096849703</v>
      </c>
      <c r="X40" s="31">
        <f t="shared" si="5"/>
        <v>1363075308</v>
      </c>
      <c r="Y40" s="31">
        <f t="shared" si="5"/>
        <v>733774395</v>
      </c>
      <c r="Z40" s="32">
        <f>+IF(X40&lt;&gt;0,+(Y40/X40)*100,0)</f>
        <v>53.832271092684195</v>
      </c>
      <c r="AA40" s="33">
        <f>+AA34+AA39</f>
        <v>1363075308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13049579593</v>
      </c>
      <c r="D42" s="43">
        <f>+D25-D40</f>
        <v>0</v>
      </c>
      <c r="E42" s="44">
        <f t="shared" si="6"/>
        <v>1512993108</v>
      </c>
      <c r="F42" s="45">
        <f t="shared" si="6"/>
        <v>15827432660</v>
      </c>
      <c r="G42" s="45">
        <f t="shared" si="6"/>
        <v>13122853377</v>
      </c>
      <c r="H42" s="45">
        <f t="shared" si="6"/>
        <v>357239578</v>
      </c>
      <c r="I42" s="45">
        <f t="shared" si="6"/>
        <v>-29784043</v>
      </c>
      <c r="J42" s="45">
        <f t="shared" si="6"/>
        <v>13450308912</v>
      </c>
      <c r="K42" s="45">
        <f t="shared" si="6"/>
        <v>50385268</v>
      </c>
      <c r="L42" s="45">
        <f t="shared" si="6"/>
        <v>70724613</v>
      </c>
      <c r="M42" s="45">
        <f t="shared" si="6"/>
        <v>287506989</v>
      </c>
      <c r="N42" s="45">
        <f t="shared" si="6"/>
        <v>408616870</v>
      </c>
      <c r="O42" s="45">
        <f t="shared" si="6"/>
        <v>-56070540</v>
      </c>
      <c r="P42" s="45">
        <f t="shared" si="6"/>
        <v>168715763</v>
      </c>
      <c r="Q42" s="45">
        <f t="shared" si="6"/>
        <v>241432356</v>
      </c>
      <c r="R42" s="45">
        <f t="shared" si="6"/>
        <v>354077579</v>
      </c>
      <c r="S42" s="45">
        <f t="shared" si="6"/>
        <v>75220794</v>
      </c>
      <c r="T42" s="45">
        <f t="shared" si="6"/>
        <v>56013946</v>
      </c>
      <c r="U42" s="45">
        <f t="shared" si="6"/>
        <v>75189281</v>
      </c>
      <c r="V42" s="45">
        <f t="shared" si="6"/>
        <v>206424021</v>
      </c>
      <c r="W42" s="45">
        <f t="shared" si="6"/>
        <v>14419427382</v>
      </c>
      <c r="X42" s="45">
        <f t="shared" si="6"/>
        <v>15827432660</v>
      </c>
      <c r="Y42" s="45">
        <f t="shared" si="6"/>
        <v>-1408005278</v>
      </c>
      <c r="Z42" s="46">
        <f>+IF(X42&lt;&gt;0,+(Y42/X42)*100,0)</f>
        <v>-8.895980215151331</v>
      </c>
      <c r="AA42" s="47">
        <f>+AA25-AA40</f>
        <v>15827432660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5270294667</v>
      </c>
      <c r="D45" s="18"/>
      <c r="E45" s="19"/>
      <c r="F45" s="20">
        <v>6828717715</v>
      </c>
      <c r="G45" s="20">
        <v>5607885401</v>
      </c>
      <c r="H45" s="20">
        <v>7225</v>
      </c>
      <c r="I45" s="20">
        <v>252223</v>
      </c>
      <c r="J45" s="20">
        <v>5608144849</v>
      </c>
      <c r="K45" s="20"/>
      <c r="L45" s="20"/>
      <c r="M45" s="20"/>
      <c r="N45" s="20"/>
      <c r="O45" s="20"/>
      <c r="P45" s="20">
        <v>101121</v>
      </c>
      <c r="Q45" s="20"/>
      <c r="R45" s="20">
        <v>101121</v>
      </c>
      <c r="S45" s="20"/>
      <c r="T45" s="20"/>
      <c r="U45" s="20"/>
      <c r="V45" s="20"/>
      <c r="W45" s="20">
        <v>5608245970</v>
      </c>
      <c r="X45" s="20">
        <v>6828717715</v>
      </c>
      <c r="Y45" s="20">
        <v>-1220471745</v>
      </c>
      <c r="Z45" s="48">
        <v>-17.87</v>
      </c>
      <c r="AA45" s="22">
        <v>6828717715</v>
      </c>
    </row>
    <row r="46" spans="1:27" ht="12.75">
      <c r="A46" s="23" t="s">
        <v>67</v>
      </c>
      <c r="B46" s="17"/>
      <c r="C46" s="18">
        <v>7424537335</v>
      </c>
      <c r="D46" s="18"/>
      <c r="E46" s="19"/>
      <c r="F46" s="20">
        <v>7501673838</v>
      </c>
      <c r="G46" s="20">
        <v>7424537335</v>
      </c>
      <c r="H46" s="20"/>
      <c r="I46" s="20"/>
      <c r="J46" s="20">
        <v>7424537335</v>
      </c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>
        <v>7424537335</v>
      </c>
      <c r="X46" s="20">
        <v>7501673838</v>
      </c>
      <c r="Y46" s="20">
        <v>-77136503</v>
      </c>
      <c r="Z46" s="48">
        <v>-1.03</v>
      </c>
      <c r="AA46" s="22">
        <v>7501673838</v>
      </c>
    </row>
    <row r="47" spans="1:27" ht="12.75">
      <c r="A47" s="23"/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68</v>
      </c>
      <c r="B48" s="50" t="s">
        <v>64</v>
      </c>
      <c r="C48" s="51">
        <f aca="true" t="shared" si="7" ref="C48:Y48">SUM(C45:C47)</f>
        <v>12694832002</v>
      </c>
      <c r="D48" s="51">
        <f>SUM(D45:D47)</f>
        <v>0</v>
      </c>
      <c r="E48" s="52">
        <f t="shared" si="7"/>
        <v>0</v>
      </c>
      <c r="F48" s="53">
        <f t="shared" si="7"/>
        <v>14330391553</v>
      </c>
      <c r="G48" s="53">
        <f t="shared" si="7"/>
        <v>13032422736</v>
      </c>
      <c r="H48" s="53">
        <f t="shared" si="7"/>
        <v>7225</v>
      </c>
      <c r="I48" s="53">
        <f t="shared" si="7"/>
        <v>252223</v>
      </c>
      <c r="J48" s="53">
        <f t="shared" si="7"/>
        <v>13032682184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101121</v>
      </c>
      <c r="Q48" s="53">
        <f t="shared" si="7"/>
        <v>0</v>
      </c>
      <c r="R48" s="53">
        <f t="shared" si="7"/>
        <v>101121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13032783305</v>
      </c>
      <c r="X48" s="53">
        <f t="shared" si="7"/>
        <v>14330391553</v>
      </c>
      <c r="Y48" s="53">
        <f t="shared" si="7"/>
        <v>-1297608248</v>
      </c>
      <c r="Z48" s="54">
        <f>+IF(X48&lt;&gt;0,+(Y48/X48)*100,0)</f>
        <v>-9.054939240151828</v>
      </c>
      <c r="AA48" s="55">
        <f>SUM(AA45:AA47)</f>
        <v>14330391553</v>
      </c>
    </row>
    <row r="49" spans="1:27" ht="12.75">
      <c r="A49" s="56" t="s">
        <v>96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97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98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7" t="s">
        <v>82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99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/>
      <c r="D6" s="18"/>
      <c r="E6" s="19">
        <v>12000001</v>
      </c>
      <c r="F6" s="20">
        <v>15876756</v>
      </c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>
        <v>15876756</v>
      </c>
      <c r="Y6" s="20">
        <v>-15876756</v>
      </c>
      <c r="Z6" s="21">
        <v>-100</v>
      </c>
      <c r="AA6" s="22">
        <v>15876756</v>
      </c>
    </row>
    <row r="7" spans="1:27" ht="12.75">
      <c r="A7" s="23" t="s">
        <v>34</v>
      </c>
      <c r="B7" s="17"/>
      <c r="C7" s="18"/>
      <c r="D7" s="18"/>
      <c r="E7" s="19">
        <v>50000000</v>
      </c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2.75">
      <c r="A8" s="23" t="s">
        <v>35</v>
      </c>
      <c r="B8" s="17"/>
      <c r="C8" s="18"/>
      <c r="D8" s="18"/>
      <c r="E8" s="19">
        <v>73235805</v>
      </c>
      <c r="F8" s="20">
        <v>85240668</v>
      </c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>
        <v>85240668</v>
      </c>
      <c r="Y8" s="20">
        <v>-85240668</v>
      </c>
      <c r="Z8" s="21">
        <v>-100</v>
      </c>
      <c r="AA8" s="22">
        <v>85240668</v>
      </c>
    </row>
    <row r="9" spans="1:27" ht="12.75">
      <c r="A9" s="23" t="s">
        <v>36</v>
      </c>
      <c r="B9" s="17"/>
      <c r="C9" s="18"/>
      <c r="D9" s="18"/>
      <c r="E9" s="19">
        <v>34673542</v>
      </c>
      <c r="F9" s="20">
        <v>-2358821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>
        <v>-2358821</v>
      </c>
      <c r="Y9" s="20">
        <v>2358821</v>
      </c>
      <c r="Z9" s="21">
        <v>-100</v>
      </c>
      <c r="AA9" s="22">
        <v>-2358821</v>
      </c>
    </row>
    <row r="10" spans="1:27" ht="12.7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2.75">
      <c r="A11" s="23" t="s">
        <v>38</v>
      </c>
      <c r="B11" s="17"/>
      <c r="C11" s="18"/>
      <c r="D11" s="18"/>
      <c r="E11" s="19">
        <v>261708406</v>
      </c>
      <c r="F11" s="20">
        <v>91711811</v>
      </c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>
        <v>91711811</v>
      </c>
      <c r="Y11" s="20">
        <v>-91711811</v>
      </c>
      <c r="Z11" s="21">
        <v>-100</v>
      </c>
      <c r="AA11" s="22">
        <v>91711811</v>
      </c>
    </row>
    <row r="12" spans="1:27" ht="12.75">
      <c r="A12" s="27" t="s">
        <v>39</v>
      </c>
      <c r="B12" s="28"/>
      <c r="C12" s="29">
        <f aca="true" t="shared" si="0" ref="C12:Y12">SUM(C6:C11)</f>
        <v>0</v>
      </c>
      <c r="D12" s="29">
        <f>SUM(D6:D11)</f>
        <v>0</v>
      </c>
      <c r="E12" s="30">
        <f t="shared" si="0"/>
        <v>431617754</v>
      </c>
      <c r="F12" s="31">
        <f t="shared" si="0"/>
        <v>190470414</v>
      </c>
      <c r="G12" s="31">
        <f t="shared" si="0"/>
        <v>0</v>
      </c>
      <c r="H12" s="31">
        <f t="shared" si="0"/>
        <v>0</v>
      </c>
      <c r="I12" s="31">
        <f t="shared" si="0"/>
        <v>0</v>
      </c>
      <c r="J12" s="31">
        <f t="shared" si="0"/>
        <v>0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0</v>
      </c>
      <c r="X12" s="31">
        <f t="shared" si="0"/>
        <v>190470414</v>
      </c>
      <c r="Y12" s="31">
        <f t="shared" si="0"/>
        <v>-190470414</v>
      </c>
      <c r="Z12" s="32">
        <f>+IF(X12&lt;&gt;0,+(Y12/X12)*100,0)</f>
        <v>-100</v>
      </c>
      <c r="AA12" s="33">
        <f>SUM(AA6:AA11)</f>
        <v>190470414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42</v>
      </c>
      <c r="B16" s="17"/>
      <c r="C16" s="18"/>
      <c r="D16" s="18"/>
      <c r="E16" s="19">
        <v>153000000</v>
      </c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/>
      <c r="D17" s="18"/>
      <c r="E17" s="19"/>
      <c r="F17" s="20">
        <v>109414000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>
        <v>109414000</v>
      </c>
      <c r="Y17" s="20">
        <v>-109414000</v>
      </c>
      <c r="Z17" s="21">
        <v>-100</v>
      </c>
      <c r="AA17" s="22">
        <v>109414000</v>
      </c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/>
      <c r="D19" s="18"/>
      <c r="E19" s="19">
        <v>594906286</v>
      </c>
      <c r="F19" s="20">
        <v>758506160</v>
      </c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>
        <v>758506160</v>
      </c>
      <c r="Y19" s="20">
        <v>-758506160</v>
      </c>
      <c r="Z19" s="21">
        <v>-100</v>
      </c>
      <c r="AA19" s="22">
        <v>758506160</v>
      </c>
    </row>
    <row r="20" spans="1:27" ht="12.75">
      <c r="A20" s="23"/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46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47</v>
      </c>
      <c r="B22" s="17"/>
      <c r="C22" s="18"/>
      <c r="D22" s="18"/>
      <c r="E22" s="19">
        <v>21989</v>
      </c>
      <c r="F22" s="20">
        <v>85831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>
        <v>85831</v>
      </c>
      <c r="Y22" s="20">
        <v>-85831</v>
      </c>
      <c r="Z22" s="21">
        <v>-100</v>
      </c>
      <c r="AA22" s="22">
        <v>85831</v>
      </c>
    </row>
    <row r="23" spans="1:27" ht="12.75">
      <c r="A23" s="23" t="s">
        <v>48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2.75">
      <c r="A24" s="27" t="s">
        <v>49</v>
      </c>
      <c r="B24" s="35"/>
      <c r="C24" s="29">
        <f aca="true" t="shared" si="1" ref="C24:Y24">SUM(C15:C23)</f>
        <v>0</v>
      </c>
      <c r="D24" s="29">
        <f>SUM(D15:D23)</f>
        <v>0</v>
      </c>
      <c r="E24" s="36">
        <f t="shared" si="1"/>
        <v>747928275</v>
      </c>
      <c r="F24" s="37">
        <f t="shared" si="1"/>
        <v>868005991</v>
      </c>
      <c r="G24" s="37">
        <f t="shared" si="1"/>
        <v>0</v>
      </c>
      <c r="H24" s="37">
        <f t="shared" si="1"/>
        <v>0</v>
      </c>
      <c r="I24" s="37">
        <f t="shared" si="1"/>
        <v>0</v>
      </c>
      <c r="J24" s="37">
        <f t="shared" si="1"/>
        <v>0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0</v>
      </c>
      <c r="X24" s="37">
        <f t="shared" si="1"/>
        <v>868005991</v>
      </c>
      <c r="Y24" s="37">
        <f t="shared" si="1"/>
        <v>-868005991</v>
      </c>
      <c r="Z24" s="38">
        <f>+IF(X24&lt;&gt;0,+(Y24/X24)*100,0)</f>
        <v>-100</v>
      </c>
      <c r="AA24" s="39">
        <f>SUM(AA15:AA23)</f>
        <v>868005991</v>
      </c>
    </row>
    <row r="25" spans="1:27" ht="12.75">
      <c r="A25" s="27" t="s">
        <v>50</v>
      </c>
      <c r="B25" s="28"/>
      <c r="C25" s="29">
        <f aca="true" t="shared" si="2" ref="C25:Y25">+C12+C24</f>
        <v>0</v>
      </c>
      <c r="D25" s="29">
        <f>+D12+D24</f>
        <v>0</v>
      </c>
      <c r="E25" s="30">
        <f t="shared" si="2"/>
        <v>1179546029</v>
      </c>
      <c r="F25" s="31">
        <f t="shared" si="2"/>
        <v>1058476405</v>
      </c>
      <c r="G25" s="31">
        <f t="shared" si="2"/>
        <v>0</v>
      </c>
      <c r="H25" s="31">
        <f t="shared" si="2"/>
        <v>0</v>
      </c>
      <c r="I25" s="31">
        <f t="shared" si="2"/>
        <v>0</v>
      </c>
      <c r="J25" s="31">
        <f t="shared" si="2"/>
        <v>0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0</v>
      </c>
      <c r="X25" s="31">
        <f t="shared" si="2"/>
        <v>1058476405</v>
      </c>
      <c r="Y25" s="31">
        <f t="shared" si="2"/>
        <v>-1058476405</v>
      </c>
      <c r="Z25" s="32">
        <f>+IF(X25&lt;&gt;0,+(Y25/X25)*100,0)</f>
        <v>-100</v>
      </c>
      <c r="AA25" s="33">
        <f>+AA12+AA24</f>
        <v>1058476405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51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52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53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54</v>
      </c>
      <c r="B30" s="17"/>
      <c r="C30" s="18"/>
      <c r="D30" s="18"/>
      <c r="E30" s="19">
        <v>250521</v>
      </c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55</v>
      </c>
      <c r="B31" s="17"/>
      <c r="C31" s="18"/>
      <c r="D31" s="18"/>
      <c r="E31" s="19">
        <v>2001783</v>
      </c>
      <c r="F31" s="20">
        <v>1926836</v>
      </c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>
        <v>1926836</v>
      </c>
      <c r="Y31" s="20">
        <v>-1926836</v>
      </c>
      <c r="Z31" s="21">
        <v>-100</v>
      </c>
      <c r="AA31" s="22">
        <v>1926836</v>
      </c>
    </row>
    <row r="32" spans="1:27" ht="12.75">
      <c r="A32" s="23" t="s">
        <v>56</v>
      </c>
      <c r="B32" s="17"/>
      <c r="C32" s="18"/>
      <c r="D32" s="18"/>
      <c r="E32" s="19">
        <v>82622113</v>
      </c>
      <c r="F32" s="20">
        <v>67264314</v>
      </c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>
        <v>67264314</v>
      </c>
      <c r="Y32" s="20">
        <v>-67264314</v>
      </c>
      <c r="Z32" s="21">
        <v>-100</v>
      </c>
      <c r="AA32" s="22">
        <v>67264314</v>
      </c>
    </row>
    <row r="33" spans="1:27" ht="12.75">
      <c r="A33" s="23" t="s">
        <v>57</v>
      </c>
      <c r="B33" s="17"/>
      <c r="C33" s="18"/>
      <c r="D33" s="18"/>
      <c r="E33" s="19">
        <v>1143010</v>
      </c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1"/>
      <c r="AA33" s="22"/>
    </row>
    <row r="34" spans="1:27" ht="12.75">
      <c r="A34" s="27" t="s">
        <v>58</v>
      </c>
      <c r="B34" s="28"/>
      <c r="C34" s="29">
        <f aca="true" t="shared" si="3" ref="C34:Y34">SUM(C29:C33)</f>
        <v>0</v>
      </c>
      <c r="D34" s="29">
        <f>SUM(D29:D33)</f>
        <v>0</v>
      </c>
      <c r="E34" s="30">
        <f t="shared" si="3"/>
        <v>86017427</v>
      </c>
      <c r="F34" s="31">
        <f t="shared" si="3"/>
        <v>69191150</v>
      </c>
      <c r="G34" s="31">
        <f t="shared" si="3"/>
        <v>0</v>
      </c>
      <c r="H34" s="31">
        <f t="shared" si="3"/>
        <v>0</v>
      </c>
      <c r="I34" s="31">
        <f t="shared" si="3"/>
        <v>0</v>
      </c>
      <c r="J34" s="31">
        <f t="shared" si="3"/>
        <v>0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0</v>
      </c>
      <c r="X34" s="31">
        <f t="shared" si="3"/>
        <v>69191150</v>
      </c>
      <c r="Y34" s="31">
        <f t="shared" si="3"/>
        <v>-69191150</v>
      </c>
      <c r="Z34" s="32">
        <f>+IF(X34&lt;&gt;0,+(Y34/X34)*100,0)</f>
        <v>-100</v>
      </c>
      <c r="AA34" s="33">
        <f>SUM(AA29:AA33)</f>
        <v>69191150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59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60</v>
      </c>
      <c r="B37" s="17"/>
      <c r="C37" s="18"/>
      <c r="D37" s="18"/>
      <c r="E37" s="19">
        <v>263548</v>
      </c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23" t="s">
        <v>57</v>
      </c>
      <c r="B38" s="17"/>
      <c r="C38" s="18"/>
      <c r="D38" s="18"/>
      <c r="E38" s="19">
        <v>8853103</v>
      </c>
      <c r="F38" s="20">
        <v>11246863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11246863</v>
      </c>
      <c r="Y38" s="20">
        <v>-11246863</v>
      </c>
      <c r="Z38" s="21">
        <v>-100</v>
      </c>
      <c r="AA38" s="22">
        <v>11246863</v>
      </c>
    </row>
    <row r="39" spans="1:27" ht="12.75">
      <c r="A39" s="27" t="s">
        <v>61</v>
      </c>
      <c r="B39" s="35"/>
      <c r="C39" s="29">
        <f aca="true" t="shared" si="4" ref="C39:Y39">SUM(C37:C38)</f>
        <v>0</v>
      </c>
      <c r="D39" s="29">
        <f>SUM(D37:D38)</f>
        <v>0</v>
      </c>
      <c r="E39" s="36">
        <f t="shared" si="4"/>
        <v>9116651</v>
      </c>
      <c r="F39" s="37">
        <f t="shared" si="4"/>
        <v>11246863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11246863</v>
      </c>
      <c r="Y39" s="37">
        <f t="shared" si="4"/>
        <v>-11246863</v>
      </c>
      <c r="Z39" s="38">
        <f>+IF(X39&lt;&gt;0,+(Y39/X39)*100,0)</f>
        <v>-100</v>
      </c>
      <c r="AA39" s="39">
        <f>SUM(AA37:AA38)</f>
        <v>11246863</v>
      </c>
    </row>
    <row r="40" spans="1:27" ht="12.75">
      <c r="A40" s="27" t="s">
        <v>62</v>
      </c>
      <c r="B40" s="28"/>
      <c r="C40" s="29">
        <f aca="true" t="shared" si="5" ref="C40:Y40">+C34+C39</f>
        <v>0</v>
      </c>
      <c r="D40" s="29">
        <f>+D34+D39</f>
        <v>0</v>
      </c>
      <c r="E40" s="30">
        <f t="shared" si="5"/>
        <v>95134078</v>
      </c>
      <c r="F40" s="31">
        <f t="shared" si="5"/>
        <v>80438013</v>
      </c>
      <c r="G40" s="31">
        <f t="shared" si="5"/>
        <v>0</v>
      </c>
      <c r="H40" s="31">
        <f t="shared" si="5"/>
        <v>0</v>
      </c>
      <c r="I40" s="31">
        <f t="shared" si="5"/>
        <v>0</v>
      </c>
      <c r="J40" s="31">
        <f t="shared" si="5"/>
        <v>0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0</v>
      </c>
      <c r="X40" s="31">
        <f t="shared" si="5"/>
        <v>80438013</v>
      </c>
      <c r="Y40" s="31">
        <f t="shared" si="5"/>
        <v>-80438013</v>
      </c>
      <c r="Z40" s="32">
        <f>+IF(X40&lt;&gt;0,+(Y40/X40)*100,0)</f>
        <v>-100</v>
      </c>
      <c r="AA40" s="33">
        <f>+AA34+AA39</f>
        <v>80438013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0</v>
      </c>
      <c r="D42" s="43">
        <f>+D25-D40</f>
        <v>0</v>
      </c>
      <c r="E42" s="44">
        <f t="shared" si="6"/>
        <v>1084411951</v>
      </c>
      <c r="F42" s="45">
        <f t="shared" si="6"/>
        <v>978038392</v>
      </c>
      <c r="G42" s="45">
        <f t="shared" si="6"/>
        <v>0</v>
      </c>
      <c r="H42" s="45">
        <f t="shared" si="6"/>
        <v>0</v>
      </c>
      <c r="I42" s="45">
        <f t="shared" si="6"/>
        <v>0</v>
      </c>
      <c r="J42" s="45">
        <f t="shared" si="6"/>
        <v>0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0</v>
      </c>
      <c r="X42" s="45">
        <f t="shared" si="6"/>
        <v>978038392</v>
      </c>
      <c r="Y42" s="45">
        <f t="shared" si="6"/>
        <v>-978038392</v>
      </c>
      <c r="Z42" s="46">
        <f>+IF(X42&lt;&gt;0,+(Y42/X42)*100,0)</f>
        <v>-100</v>
      </c>
      <c r="AA42" s="47">
        <f>+AA25-AA40</f>
        <v>978038392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/>
      <c r="D45" s="18"/>
      <c r="E45" s="19">
        <v>980246007</v>
      </c>
      <c r="F45" s="20">
        <v>862710489</v>
      </c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>
        <v>862710489</v>
      </c>
      <c r="Y45" s="20">
        <v>-862710489</v>
      </c>
      <c r="Z45" s="48">
        <v>-100</v>
      </c>
      <c r="AA45" s="22">
        <v>862710489</v>
      </c>
    </row>
    <row r="46" spans="1:27" ht="12.7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2.75">
      <c r="A47" s="23"/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68</v>
      </c>
      <c r="B48" s="50" t="s">
        <v>64</v>
      </c>
      <c r="C48" s="51">
        <f aca="true" t="shared" si="7" ref="C48:Y48">SUM(C45:C47)</f>
        <v>0</v>
      </c>
      <c r="D48" s="51">
        <f>SUM(D45:D47)</f>
        <v>0</v>
      </c>
      <c r="E48" s="52">
        <f t="shared" si="7"/>
        <v>980246007</v>
      </c>
      <c r="F48" s="53">
        <f t="shared" si="7"/>
        <v>862710489</v>
      </c>
      <c r="G48" s="53">
        <f t="shared" si="7"/>
        <v>0</v>
      </c>
      <c r="H48" s="53">
        <f t="shared" si="7"/>
        <v>0</v>
      </c>
      <c r="I48" s="53">
        <f t="shared" si="7"/>
        <v>0</v>
      </c>
      <c r="J48" s="53">
        <f t="shared" si="7"/>
        <v>0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0</v>
      </c>
      <c r="X48" s="53">
        <f t="shared" si="7"/>
        <v>862710489</v>
      </c>
      <c r="Y48" s="53">
        <f t="shared" si="7"/>
        <v>-862710489</v>
      </c>
      <c r="Z48" s="54">
        <f>+IF(X48&lt;&gt;0,+(Y48/X48)*100,0)</f>
        <v>-100</v>
      </c>
      <c r="AA48" s="55">
        <f>SUM(AA45:AA47)</f>
        <v>862710489</v>
      </c>
    </row>
    <row r="49" spans="1:27" ht="12.75">
      <c r="A49" s="56" t="s">
        <v>96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97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98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7" t="s">
        <v>83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99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1525284</v>
      </c>
      <c r="D6" s="18"/>
      <c r="E6" s="19">
        <v>-752161640</v>
      </c>
      <c r="F6" s="20">
        <v>-687027696</v>
      </c>
      <c r="G6" s="20">
        <v>223211681</v>
      </c>
      <c r="H6" s="20">
        <v>-223483875</v>
      </c>
      <c r="I6" s="20">
        <v>623280</v>
      </c>
      <c r="J6" s="20">
        <v>351086</v>
      </c>
      <c r="K6" s="20">
        <v>18583349</v>
      </c>
      <c r="L6" s="20">
        <v>-19385475</v>
      </c>
      <c r="M6" s="20">
        <v>4946553</v>
      </c>
      <c r="N6" s="20">
        <v>4144427</v>
      </c>
      <c r="O6" s="20">
        <v>-4415011</v>
      </c>
      <c r="P6" s="20">
        <v>-1847833</v>
      </c>
      <c r="Q6" s="20">
        <v>11087225</v>
      </c>
      <c r="R6" s="20">
        <v>4824381</v>
      </c>
      <c r="S6" s="20">
        <v>-11074032</v>
      </c>
      <c r="T6" s="20">
        <v>-6509754</v>
      </c>
      <c r="U6" s="20">
        <v>8211648</v>
      </c>
      <c r="V6" s="20">
        <v>-9372138</v>
      </c>
      <c r="W6" s="20">
        <v>-52244</v>
      </c>
      <c r="X6" s="20">
        <v>-687027696</v>
      </c>
      <c r="Y6" s="20">
        <v>686975452</v>
      </c>
      <c r="Z6" s="21">
        <v>-99.99</v>
      </c>
      <c r="AA6" s="22">
        <v>-687027696</v>
      </c>
    </row>
    <row r="7" spans="1:27" ht="12.75">
      <c r="A7" s="23" t="s">
        <v>34</v>
      </c>
      <c r="B7" s="17"/>
      <c r="C7" s="18">
        <v>255042063</v>
      </c>
      <c r="D7" s="18"/>
      <c r="E7" s="19">
        <v>303650902</v>
      </c>
      <c r="F7" s="20">
        <v>255042063</v>
      </c>
      <c r="G7" s="20">
        <v>245783111</v>
      </c>
      <c r="H7" s="20">
        <v>-49928004</v>
      </c>
      <c r="I7" s="20">
        <v>-93253469</v>
      </c>
      <c r="J7" s="20">
        <v>102601638</v>
      </c>
      <c r="K7" s="20">
        <v>-60536723</v>
      </c>
      <c r="L7" s="20">
        <v>62167981</v>
      </c>
      <c r="M7" s="20">
        <v>88811407</v>
      </c>
      <c r="N7" s="20">
        <v>90442665</v>
      </c>
      <c r="O7" s="20">
        <v>-40320070</v>
      </c>
      <c r="P7" s="20">
        <v>-80783667</v>
      </c>
      <c r="Q7" s="20">
        <v>158123499</v>
      </c>
      <c r="R7" s="20">
        <v>37019762</v>
      </c>
      <c r="S7" s="20">
        <v>-44221665</v>
      </c>
      <c r="T7" s="20">
        <v>-41097676</v>
      </c>
      <c r="U7" s="20">
        <v>-40465252</v>
      </c>
      <c r="V7" s="20">
        <v>-125784593</v>
      </c>
      <c r="W7" s="20">
        <v>104279472</v>
      </c>
      <c r="X7" s="20">
        <v>255042063</v>
      </c>
      <c r="Y7" s="20">
        <v>-150762591</v>
      </c>
      <c r="Z7" s="21">
        <v>-59.11</v>
      </c>
      <c r="AA7" s="22">
        <v>255042063</v>
      </c>
    </row>
    <row r="8" spans="1:27" ht="12.75">
      <c r="A8" s="23" t="s">
        <v>35</v>
      </c>
      <c r="B8" s="17"/>
      <c r="C8" s="18">
        <v>55956657</v>
      </c>
      <c r="D8" s="18"/>
      <c r="E8" s="19">
        <v>76840100</v>
      </c>
      <c r="F8" s="20">
        <v>55956656</v>
      </c>
      <c r="G8" s="20"/>
      <c r="H8" s="20">
        <v>14522252</v>
      </c>
      <c r="I8" s="20">
        <v>5545260</v>
      </c>
      <c r="J8" s="20">
        <v>20067512</v>
      </c>
      <c r="K8" s="20">
        <v>6451618</v>
      </c>
      <c r="L8" s="20">
        <v>4954138</v>
      </c>
      <c r="M8" s="20">
        <v>7748765</v>
      </c>
      <c r="N8" s="20">
        <v>19154521</v>
      </c>
      <c r="O8" s="20">
        <v>4806304</v>
      </c>
      <c r="P8" s="20">
        <v>8131207</v>
      </c>
      <c r="Q8" s="20">
        <v>5246154</v>
      </c>
      <c r="R8" s="20">
        <v>18183665</v>
      </c>
      <c r="S8" s="20">
        <v>217162</v>
      </c>
      <c r="T8" s="20"/>
      <c r="U8" s="20">
        <v>20858865</v>
      </c>
      <c r="V8" s="20">
        <v>21076027</v>
      </c>
      <c r="W8" s="20">
        <v>78481725</v>
      </c>
      <c r="X8" s="20">
        <v>55956656</v>
      </c>
      <c r="Y8" s="20">
        <v>22525069</v>
      </c>
      <c r="Z8" s="21">
        <v>40.25</v>
      </c>
      <c r="AA8" s="22">
        <v>55956656</v>
      </c>
    </row>
    <row r="9" spans="1:27" ht="12.75">
      <c r="A9" s="23" t="s">
        <v>36</v>
      </c>
      <c r="B9" s="17"/>
      <c r="C9" s="18">
        <v>29642147</v>
      </c>
      <c r="D9" s="18"/>
      <c r="E9" s="19">
        <v>41377942</v>
      </c>
      <c r="F9" s="20">
        <v>28775159</v>
      </c>
      <c r="G9" s="20">
        <v>4165001</v>
      </c>
      <c r="H9" s="20">
        <v>-408032</v>
      </c>
      <c r="I9" s="20">
        <v>6900672</v>
      </c>
      <c r="J9" s="20">
        <v>10657641</v>
      </c>
      <c r="K9" s="20">
        <v>7406011</v>
      </c>
      <c r="L9" s="20">
        <v>-23795152</v>
      </c>
      <c r="M9" s="20">
        <v>8398121</v>
      </c>
      <c r="N9" s="20">
        <v>-7991020</v>
      </c>
      <c r="O9" s="20">
        <v>-7206956</v>
      </c>
      <c r="P9" s="20">
        <v>-1222083</v>
      </c>
      <c r="Q9" s="20">
        <v>9159749</v>
      </c>
      <c r="R9" s="20">
        <v>730710</v>
      </c>
      <c r="S9" s="20">
        <v>3529979</v>
      </c>
      <c r="T9" s="20">
        <v>-3575217</v>
      </c>
      <c r="U9" s="20">
        <v>-12939008</v>
      </c>
      <c r="V9" s="20">
        <v>-12984246</v>
      </c>
      <c r="W9" s="20">
        <v>-9586915</v>
      </c>
      <c r="X9" s="20">
        <v>28775159</v>
      </c>
      <c r="Y9" s="20">
        <v>-38362074</v>
      </c>
      <c r="Z9" s="21">
        <v>-133.32</v>
      </c>
      <c r="AA9" s="22">
        <v>28775159</v>
      </c>
    </row>
    <row r="10" spans="1:27" ht="12.7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2.75">
      <c r="A11" s="23" t="s">
        <v>38</v>
      </c>
      <c r="B11" s="17"/>
      <c r="C11" s="18">
        <v>4192675</v>
      </c>
      <c r="D11" s="18"/>
      <c r="E11" s="19">
        <v>-2116772</v>
      </c>
      <c r="F11" s="20">
        <v>-3598326</v>
      </c>
      <c r="G11" s="20">
        <v>-150630</v>
      </c>
      <c r="H11" s="20">
        <v>74749</v>
      </c>
      <c r="I11" s="20">
        <v>-15931</v>
      </c>
      <c r="J11" s="20">
        <v>-91812</v>
      </c>
      <c r="K11" s="20">
        <v>49417</v>
      </c>
      <c r="L11" s="20">
        <v>20539</v>
      </c>
      <c r="M11" s="20">
        <v>-69699</v>
      </c>
      <c r="N11" s="20">
        <v>257</v>
      </c>
      <c r="O11" s="20">
        <v>3652</v>
      </c>
      <c r="P11" s="20">
        <v>-99834</v>
      </c>
      <c r="Q11" s="20">
        <v>92375</v>
      </c>
      <c r="R11" s="20">
        <v>-3807</v>
      </c>
      <c r="S11" s="20">
        <v>-19534</v>
      </c>
      <c r="T11" s="20">
        <v>87942</v>
      </c>
      <c r="U11" s="20">
        <v>-52263</v>
      </c>
      <c r="V11" s="20">
        <v>16145</v>
      </c>
      <c r="W11" s="20">
        <v>-79217</v>
      </c>
      <c r="X11" s="20">
        <v>-3598326</v>
      </c>
      <c r="Y11" s="20">
        <v>3519109</v>
      </c>
      <c r="Z11" s="21">
        <v>-97.8</v>
      </c>
      <c r="AA11" s="22">
        <v>-3598326</v>
      </c>
    </row>
    <row r="12" spans="1:27" ht="12.75">
      <c r="A12" s="27" t="s">
        <v>39</v>
      </c>
      <c r="B12" s="28"/>
      <c r="C12" s="29">
        <f aca="true" t="shared" si="0" ref="C12:Y12">SUM(C6:C11)</f>
        <v>346358826</v>
      </c>
      <c r="D12" s="29">
        <f>SUM(D6:D11)</f>
        <v>0</v>
      </c>
      <c r="E12" s="30">
        <f t="shared" si="0"/>
        <v>-332409468</v>
      </c>
      <c r="F12" s="31">
        <f t="shared" si="0"/>
        <v>-350852144</v>
      </c>
      <c r="G12" s="31">
        <f t="shared" si="0"/>
        <v>473009163</v>
      </c>
      <c r="H12" s="31">
        <f t="shared" si="0"/>
        <v>-259222910</v>
      </c>
      <c r="I12" s="31">
        <f t="shared" si="0"/>
        <v>-80200188</v>
      </c>
      <c r="J12" s="31">
        <f t="shared" si="0"/>
        <v>133586065</v>
      </c>
      <c r="K12" s="31">
        <f t="shared" si="0"/>
        <v>-28046328</v>
      </c>
      <c r="L12" s="31">
        <f t="shared" si="0"/>
        <v>23962031</v>
      </c>
      <c r="M12" s="31">
        <f t="shared" si="0"/>
        <v>109835147</v>
      </c>
      <c r="N12" s="31">
        <f t="shared" si="0"/>
        <v>105750850</v>
      </c>
      <c r="O12" s="31">
        <f t="shared" si="0"/>
        <v>-47132081</v>
      </c>
      <c r="P12" s="31">
        <f t="shared" si="0"/>
        <v>-75822210</v>
      </c>
      <c r="Q12" s="31">
        <f t="shared" si="0"/>
        <v>183709002</v>
      </c>
      <c r="R12" s="31">
        <f t="shared" si="0"/>
        <v>60754711</v>
      </c>
      <c r="S12" s="31">
        <f t="shared" si="0"/>
        <v>-51568090</v>
      </c>
      <c r="T12" s="31">
        <f t="shared" si="0"/>
        <v>-51094705</v>
      </c>
      <c r="U12" s="31">
        <f t="shared" si="0"/>
        <v>-24386010</v>
      </c>
      <c r="V12" s="31">
        <f t="shared" si="0"/>
        <v>-127048805</v>
      </c>
      <c r="W12" s="31">
        <f t="shared" si="0"/>
        <v>173042821</v>
      </c>
      <c r="X12" s="31">
        <f t="shared" si="0"/>
        <v>-350852144</v>
      </c>
      <c r="Y12" s="31">
        <f t="shared" si="0"/>
        <v>523894965</v>
      </c>
      <c r="Z12" s="32">
        <f>+IF(X12&lt;&gt;0,+(Y12/X12)*100,0)</f>
        <v>-149.32072497182745</v>
      </c>
      <c r="AA12" s="33">
        <f>SUM(AA6:AA11)</f>
        <v>-350852144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/>
      <c r="D17" s="18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2605764413</v>
      </c>
      <c r="D19" s="18"/>
      <c r="E19" s="19">
        <v>2915725013</v>
      </c>
      <c r="F19" s="20">
        <v>2997501470</v>
      </c>
      <c r="G19" s="20">
        <v>48597385</v>
      </c>
      <c r="H19" s="20">
        <v>21217302</v>
      </c>
      <c r="I19" s="20">
        <v>25908068</v>
      </c>
      <c r="J19" s="20">
        <v>95722755</v>
      </c>
      <c r="K19" s="20">
        <v>24351790</v>
      </c>
      <c r="L19" s="20">
        <v>48971661</v>
      </c>
      <c r="M19" s="20">
        <v>38076553</v>
      </c>
      <c r="N19" s="20">
        <v>111400004</v>
      </c>
      <c r="O19" s="20">
        <v>8534214</v>
      </c>
      <c r="P19" s="20">
        <v>32733502</v>
      </c>
      <c r="Q19" s="20">
        <v>26398188</v>
      </c>
      <c r="R19" s="20">
        <v>67665904</v>
      </c>
      <c r="S19" s="20">
        <v>14982637</v>
      </c>
      <c r="T19" s="20">
        <v>1797854</v>
      </c>
      <c r="U19" s="20">
        <v>-888242</v>
      </c>
      <c r="V19" s="20">
        <v>15892249</v>
      </c>
      <c r="W19" s="20">
        <v>290680912</v>
      </c>
      <c r="X19" s="20">
        <v>2997501470</v>
      </c>
      <c r="Y19" s="20">
        <v>-2706820558</v>
      </c>
      <c r="Z19" s="21">
        <v>-90.3</v>
      </c>
      <c r="AA19" s="22">
        <v>2997501470</v>
      </c>
    </row>
    <row r="20" spans="1:27" ht="12.75">
      <c r="A20" s="23"/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46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47</v>
      </c>
      <c r="B22" s="17"/>
      <c r="C22" s="18">
        <v>5522000</v>
      </c>
      <c r="D22" s="18"/>
      <c r="E22" s="19">
        <v>11700913</v>
      </c>
      <c r="F22" s="20">
        <v>25205394</v>
      </c>
      <c r="G22" s="20"/>
      <c r="H22" s="20"/>
      <c r="I22" s="20">
        <v>-1095378</v>
      </c>
      <c r="J22" s="20">
        <v>-1095378</v>
      </c>
      <c r="K22" s="20">
        <v>-365457</v>
      </c>
      <c r="L22" s="20">
        <v>-215164</v>
      </c>
      <c r="M22" s="20">
        <v>-315628</v>
      </c>
      <c r="N22" s="20">
        <v>-896249</v>
      </c>
      <c r="O22" s="20">
        <v>-314190</v>
      </c>
      <c r="P22" s="20">
        <v>-293920</v>
      </c>
      <c r="Q22" s="20">
        <v>-314190</v>
      </c>
      <c r="R22" s="20">
        <v>-922300</v>
      </c>
      <c r="S22" s="20">
        <v>-303893</v>
      </c>
      <c r="T22" s="20">
        <v>-130421</v>
      </c>
      <c r="U22" s="20">
        <v>-85037</v>
      </c>
      <c r="V22" s="20">
        <v>-519351</v>
      </c>
      <c r="W22" s="20">
        <v>-3433278</v>
      </c>
      <c r="X22" s="20">
        <v>25205394</v>
      </c>
      <c r="Y22" s="20">
        <v>-28638672</v>
      </c>
      <c r="Z22" s="21">
        <v>-113.62</v>
      </c>
      <c r="AA22" s="22">
        <v>25205394</v>
      </c>
    </row>
    <row r="23" spans="1:27" ht="12.75">
      <c r="A23" s="23" t="s">
        <v>48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2.75">
      <c r="A24" s="27" t="s">
        <v>49</v>
      </c>
      <c r="B24" s="35"/>
      <c r="C24" s="29">
        <f aca="true" t="shared" si="1" ref="C24:Y24">SUM(C15:C23)</f>
        <v>2611286413</v>
      </c>
      <c r="D24" s="29">
        <f>SUM(D15:D23)</f>
        <v>0</v>
      </c>
      <c r="E24" s="36">
        <f t="shared" si="1"/>
        <v>2927425926</v>
      </c>
      <c r="F24" s="37">
        <f t="shared" si="1"/>
        <v>3022706864</v>
      </c>
      <c r="G24" s="37">
        <f t="shared" si="1"/>
        <v>48597385</v>
      </c>
      <c r="H24" s="37">
        <f t="shared" si="1"/>
        <v>21217302</v>
      </c>
      <c r="I24" s="37">
        <f t="shared" si="1"/>
        <v>24812690</v>
      </c>
      <c r="J24" s="37">
        <f t="shared" si="1"/>
        <v>94627377</v>
      </c>
      <c r="K24" s="37">
        <f t="shared" si="1"/>
        <v>23986333</v>
      </c>
      <c r="L24" s="37">
        <f t="shared" si="1"/>
        <v>48756497</v>
      </c>
      <c r="M24" s="37">
        <f t="shared" si="1"/>
        <v>37760925</v>
      </c>
      <c r="N24" s="37">
        <f t="shared" si="1"/>
        <v>110503755</v>
      </c>
      <c r="O24" s="37">
        <f t="shared" si="1"/>
        <v>8220024</v>
      </c>
      <c r="P24" s="37">
        <f t="shared" si="1"/>
        <v>32439582</v>
      </c>
      <c r="Q24" s="37">
        <f t="shared" si="1"/>
        <v>26083998</v>
      </c>
      <c r="R24" s="37">
        <f t="shared" si="1"/>
        <v>66743604</v>
      </c>
      <c r="S24" s="37">
        <f t="shared" si="1"/>
        <v>14678744</v>
      </c>
      <c r="T24" s="37">
        <f t="shared" si="1"/>
        <v>1667433</v>
      </c>
      <c r="U24" s="37">
        <f t="shared" si="1"/>
        <v>-973279</v>
      </c>
      <c r="V24" s="37">
        <f t="shared" si="1"/>
        <v>15372898</v>
      </c>
      <c r="W24" s="37">
        <f t="shared" si="1"/>
        <v>287247634</v>
      </c>
      <c r="X24" s="37">
        <f t="shared" si="1"/>
        <v>3022706864</v>
      </c>
      <c r="Y24" s="37">
        <f t="shared" si="1"/>
        <v>-2735459230</v>
      </c>
      <c r="Z24" s="38">
        <f>+IF(X24&lt;&gt;0,+(Y24/X24)*100,0)</f>
        <v>-90.49700659296217</v>
      </c>
      <c r="AA24" s="39">
        <f>SUM(AA15:AA23)</f>
        <v>3022706864</v>
      </c>
    </row>
    <row r="25" spans="1:27" ht="12.75">
      <c r="A25" s="27" t="s">
        <v>50</v>
      </c>
      <c r="B25" s="28"/>
      <c r="C25" s="29">
        <f aca="true" t="shared" si="2" ref="C25:Y25">+C12+C24</f>
        <v>2957645239</v>
      </c>
      <c r="D25" s="29">
        <f>+D12+D24</f>
        <v>0</v>
      </c>
      <c r="E25" s="30">
        <f t="shared" si="2"/>
        <v>2595016458</v>
      </c>
      <c r="F25" s="31">
        <f t="shared" si="2"/>
        <v>2671854720</v>
      </c>
      <c r="G25" s="31">
        <f t="shared" si="2"/>
        <v>521606548</v>
      </c>
      <c r="H25" s="31">
        <f t="shared" si="2"/>
        <v>-238005608</v>
      </c>
      <c r="I25" s="31">
        <f t="shared" si="2"/>
        <v>-55387498</v>
      </c>
      <c r="J25" s="31">
        <f t="shared" si="2"/>
        <v>228213442</v>
      </c>
      <c r="K25" s="31">
        <f t="shared" si="2"/>
        <v>-4059995</v>
      </c>
      <c r="L25" s="31">
        <f t="shared" si="2"/>
        <v>72718528</v>
      </c>
      <c r="M25" s="31">
        <f t="shared" si="2"/>
        <v>147596072</v>
      </c>
      <c r="N25" s="31">
        <f t="shared" si="2"/>
        <v>216254605</v>
      </c>
      <c r="O25" s="31">
        <f t="shared" si="2"/>
        <v>-38912057</v>
      </c>
      <c r="P25" s="31">
        <f t="shared" si="2"/>
        <v>-43382628</v>
      </c>
      <c r="Q25" s="31">
        <f t="shared" si="2"/>
        <v>209793000</v>
      </c>
      <c r="R25" s="31">
        <f t="shared" si="2"/>
        <v>127498315</v>
      </c>
      <c r="S25" s="31">
        <f t="shared" si="2"/>
        <v>-36889346</v>
      </c>
      <c r="T25" s="31">
        <f t="shared" si="2"/>
        <v>-49427272</v>
      </c>
      <c r="U25" s="31">
        <f t="shared" si="2"/>
        <v>-25359289</v>
      </c>
      <c r="V25" s="31">
        <f t="shared" si="2"/>
        <v>-111675907</v>
      </c>
      <c r="W25" s="31">
        <f t="shared" si="2"/>
        <v>460290455</v>
      </c>
      <c r="X25" s="31">
        <f t="shared" si="2"/>
        <v>2671854720</v>
      </c>
      <c r="Y25" s="31">
        <f t="shared" si="2"/>
        <v>-2211564265</v>
      </c>
      <c r="Z25" s="32">
        <f>+IF(X25&lt;&gt;0,+(Y25/X25)*100,0)</f>
        <v>-82.77262414177969</v>
      </c>
      <c r="AA25" s="33">
        <f>+AA12+AA24</f>
        <v>2671854720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51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52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53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54</v>
      </c>
      <c r="B30" s="17"/>
      <c r="C30" s="18">
        <v>2160458</v>
      </c>
      <c r="D30" s="18"/>
      <c r="E30" s="19">
        <v>2049285</v>
      </c>
      <c r="F30" s="20">
        <v>2160456</v>
      </c>
      <c r="G30" s="20"/>
      <c r="H30" s="20"/>
      <c r="I30" s="20"/>
      <c r="J30" s="20"/>
      <c r="K30" s="20">
        <v>15590</v>
      </c>
      <c r="L30" s="20"/>
      <c r="M30" s="20">
        <v>7795</v>
      </c>
      <c r="N30" s="20">
        <v>23385</v>
      </c>
      <c r="O30" s="20">
        <v>3897</v>
      </c>
      <c r="P30" s="20">
        <v>-945334</v>
      </c>
      <c r="Q30" s="20">
        <v>-489196</v>
      </c>
      <c r="R30" s="20">
        <v>-1430633</v>
      </c>
      <c r="S30" s="20">
        <v>3897</v>
      </c>
      <c r="T30" s="20">
        <v>3897</v>
      </c>
      <c r="U30" s="20">
        <v>-472470</v>
      </c>
      <c r="V30" s="20">
        <v>-464676</v>
      </c>
      <c r="W30" s="20">
        <v>-1871924</v>
      </c>
      <c r="X30" s="20">
        <v>2160456</v>
      </c>
      <c r="Y30" s="20">
        <v>-4032380</v>
      </c>
      <c r="Z30" s="21">
        <v>-186.64</v>
      </c>
      <c r="AA30" s="22">
        <v>2160456</v>
      </c>
    </row>
    <row r="31" spans="1:27" ht="12.75">
      <c r="A31" s="23" t="s">
        <v>55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2.75">
      <c r="A32" s="23" t="s">
        <v>56</v>
      </c>
      <c r="B32" s="17"/>
      <c r="C32" s="18">
        <v>119626683</v>
      </c>
      <c r="D32" s="18"/>
      <c r="E32" s="19">
        <v>138138846</v>
      </c>
      <c r="F32" s="20">
        <v>119707900</v>
      </c>
      <c r="G32" s="20">
        <v>54872471</v>
      </c>
      <c r="H32" s="20">
        <v>13335311</v>
      </c>
      <c r="I32" s="20">
        <v>-29715845</v>
      </c>
      <c r="J32" s="20">
        <v>38491937</v>
      </c>
      <c r="K32" s="20">
        <v>16311727</v>
      </c>
      <c r="L32" s="20">
        <v>84376244</v>
      </c>
      <c r="M32" s="20">
        <v>-39709675</v>
      </c>
      <c r="N32" s="20">
        <v>60978296</v>
      </c>
      <c r="O32" s="20">
        <v>-47698826</v>
      </c>
      <c r="P32" s="20">
        <v>-39157414</v>
      </c>
      <c r="Q32" s="20">
        <v>140218491</v>
      </c>
      <c r="R32" s="20">
        <v>53362251</v>
      </c>
      <c r="S32" s="20">
        <v>-21629514</v>
      </c>
      <c r="T32" s="20">
        <v>1909644</v>
      </c>
      <c r="U32" s="20">
        <v>-44573185</v>
      </c>
      <c r="V32" s="20">
        <v>-64293055</v>
      </c>
      <c r="W32" s="20">
        <v>88539429</v>
      </c>
      <c r="X32" s="20">
        <v>119707900</v>
      </c>
      <c r="Y32" s="20">
        <v>-31168471</v>
      </c>
      <c r="Z32" s="21">
        <v>-26.04</v>
      </c>
      <c r="AA32" s="22">
        <v>119707900</v>
      </c>
    </row>
    <row r="33" spans="1:27" ht="12.75">
      <c r="A33" s="23" t="s">
        <v>57</v>
      </c>
      <c r="B33" s="17"/>
      <c r="C33" s="18">
        <v>14765666</v>
      </c>
      <c r="D33" s="18"/>
      <c r="E33" s="19">
        <v>11937552</v>
      </c>
      <c r="F33" s="20">
        <v>14765664</v>
      </c>
      <c r="G33" s="20"/>
      <c r="H33" s="20"/>
      <c r="I33" s="20"/>
      <c r="J33" s="20"/>
      <c r="K33" s="20"/>
      <c r="L33" s="20"/>
      <c r="M33" s="20">
        <v>-5899439</v>
      </c>
      <c r="N33" s="20">
        <v>-5899439</v>
      </c>
      <c r="O33" s="20">
        <v>-36694</v>
      </c>
      <c r="P33" s="20"/>
      <c r="Q33" s="20">
        <v>2326</v>
      </c>
      <c r="R33" s="20">
        <v>-34368</v>
      </c>
      <c r="S33" s="20">
        <v>2326</v>
      </c>
      <c r="T33" s="20"/>
      <c r="U33" s="20">
        <v>6411000</v>
      </c>
      <c r="V33" s="20">
        <v>6413326</v>
      </c>
      <c r="W33" s="20">
        <v>479519</v>
      </c>
      <c r="X33" s="20">
        <v>14765664</v>
      </c>
      <c r="Y33" s="20">
        <v>-14286145</v>
      </c>
      <c r="Z33" s="21">
        <v>-96.75</v>
      </c>
      <c r="AA33" s="22">
        <v>14765664</v>
      </c>
    </row>
    <row r="34" spans="1:27" ht="12.75">
      <c r="A34" s="27" t="s">
        <v>58</v>
      </c>
      <c r="B34" s="28"/>
      <c r="C34" s="29">
        <f aca="true" t="shared" si="3" ref="C34:Y34">SUM(C29:C33)</f>
        <v>136552807</v>
      </c>
      <c r="D34" s="29">
        <f>SUM(D29:D33)</f>
        <v>0</v>
      </c>
      <c r="E34" s="30">
        <f t="shared" si="3"/>
        <v>152125683</v>
      </c>
      <c r="F34" s="31">
        <f t="shared" si="3"/>
        <v>136634020</v>
      </c>
      <c r="G34" s="31">
        <f t="shared" si="3"/>
        <v>54872471</v>
      </c>
      <c r="H34" s="31">
        <f t="shared" si="3"/>
        <v>13335311</v>
      </c>
      <c r="I34" s="31">
        <f t="shared" si="3"/>
        <v>-29715845</v>
      </c>
      <c r="J34" s="31">
        <f t="shared" si="3"/>
        <v>38491937</v>
      </c>
      <c r="K34" s="31">
        <f t="shared" si="3"/>
        <v>16327317</v>
      </c>
      <c r="L34" s="31">
        <f t="shared" si="3"/>
        <v>84376244</v>
      </c>
      <c r="M34" s="31">
        <f t="shared" si="3"/>
        <v>-45601319</v>
      </c>
      <c r="N34" s="31">
        <f t="shared" si="3"/>
        <v>55102242</v>
      </c>
      <c r="O34" s="31">
        <f t="shared" si="3"/>
        <v>-47731623</v>
      </c>
      <c r="P34" s="31">
        <f t="shared" si="3"/>
        <v>-40102748</v>
      </c>
      <c r="Q34" s="31">
        <f t="shared" si="3"/>
        <v>139731621</v>
      </c>
      <c r="R34" s="31">
        <f t="shared" si="3"/>
        <v>51897250</v>
      </c>
      <c r="S34" s="31">
        <f t="shared" si="3"/>
        <v>-21623291</v>
      </c>
      <c r="T34" s="31">
        <f t="shared" si="3"/>
        <v>1913541</v>
      </c>
      <c r="U34" s="31">
        <f t="shared" si="3"/>
        <v>-38634655</v>
      </c>
      <c r="V34" s="31">
        <f t="shared" si="3"/>
        <v>-58344405</v>
      </c>
      <c r="W34" s="31">
        <f t="shared" si="3"/>
        <v>87147024</v>
      </c>
      <c r="X34" s="31">
        <f t="shared" si="3"/>
        <v>136634020</v>
      </c>
      <c r="Y34" s="31">
        <f t="shared" si="3"/>
        <v>-49486996</v>
      </c>
      <c r="Z34" s="32">
        <f>+IF(X34&lt;&gt;0,+(Y34/X34)*100,0)</f>
        <v>-36.21864891335262</v>
      </c>
      <c r="AA34" s="33">
        <f>SUM(AA29:AA33)</f>
        <v>136634020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59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60</v>
      </c>
      <c r="B37" s="17"/>
      <c r="C37" s="18"/>
      <c r="D37" s="18"/>
      <c r="E37" s="19"/>
      <c r="F37" s="20"/>
      <c r="G37" s="20"/>
      <c r="H37" s="20"/>
      <c r="I37" s="20"/>
      <c r="J37" s="20"/>
      <c r="K37" s="20">
        <v>-468561</v>
      </c>
      <c r="L37" s="20"/>
      <c r="M37" s="20">
        <v>-480671</v>
      </c>
      <c r="N37" s="20">
        <v>-949232</v>
      </c>
      <c r="O37" s="20"/>
      <c r="P37" s="20">
        <v>949231</v>
      </c>
      <c r="Q37" s="20"/>
      <c r="R37" s="20">
        <v>949231</v>
      </c>
      <c r="S37" s="20"/>
      <c r="T37" s="20"/>
      <c r="U37" s="20"/>
      <c r="V37" s="20"/>
      <c r="W37" s="20">
        <v>-1</v>
      </c>
      <c r="X37" s="20"/>
      <c r="Y37" s="20">
        <v>-1</v>
      </c>
      <c r="Z37" s="21"/>
      <c r="AA37" s="22"/>
    </row>
    <row r="38" spans="1:27" ht="12.75">
      <c r="A38" s="23" t="s">
        <v>57</v>
      </c>
      <c r="B38" s="17"/>
      <c r="C38" s="18">
        <v>43098617</v>
      </c>
      <c r="D38" s="18"/>
      <c r="E38" s="19">
        <v>36841682</v>
      </c>
      <c r="F38" s="20">
        <v>43098617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43098617</v>
      </c>
      <c r="Y38" s="20">
        <v>-43098617</v>
      </c>
      <c r="Z38" s="21">
        <v>-100</v>
      </c>
      <c r="AA38" s="22">
        <v>43098617</v>
      </c>
    </row>
    <row r="39" spans="1:27" ht="12.75">
      <c r="A39" s="27" t="s">
        <v>61</v>
      </c>
      <c r="B39" s="35"/>
      <c r="C39" s="29">
        <f aca="true" t="shared" si="4" ref="C39:Y39">SUM(C37:C38)</f>
        <v>43098617</v>
      </c>
      <c r="D39" s="29">
        <f>SUM(D37:D38)</f>
        <v>0</v>
      </c>
      <c r="E39" s="36">
        <f t="shared" si="4"/>
        <v>36841682</v>
      </c>
      <c r="F39" s="37">
        <f t="shared" si="4"/>
        <v>43098617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-468561</v>
      </c>
      <c r="L39" s="37">
        <f t="shared" si="4"/>
        <v>0</v>
      </c>
      <c r="M39" s="37">
        <f t="shared" si="4"/>
        <v>-480671</v>
      </c>
      <c r="N39" s="37">
        <f t="shared" si="4"/>
        <v>-949232</v>
      </c>
      <c r="O39" s="37">
        <f t="shared" si="4"/>
        <v>0</v>
      </c>
      <c r="P39" s="37">
        <f t="shared" si="4"/>
        <v>949231</v>
      </c>
      <c r="Q39" s="37">
        <f t="shared" si="4"/>
        <v>0</v>
      </c>
      <c r="R39" s="37">
        <f t="shared" si="4"/>
        <v>949231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-1</v>
      </c>
      <c r="X39" s="37">
        <f t="shared" si="4"/>
        <v>43098617</v>
      </c>
      <c r="Y39" s="37">
        <f t="shared" si="4"/>
        <v>-43098618</v>
      </c>
      <c r="Z39" s="38">
        <f>+IF(X39&lt;&gt;0,+(Y39/X39)*100,0)</f>
        <v>-100.00000232026008</v>
      </c>
      <c r="AA39" s="39">
        <f>SUM(AA37:AA38)</f>
        <v>43098617</v>
      </c>
    </row>
    <row r="40" spans="1:27" ht="12.75">
      <c r="A40" s="27" t="s">
        <v>62</v>
      </c>
      <c r="B40" s="28"/>
      <c r="C40" s="29">
        <f aca="true" t="shared" si="5" ref="C40:Y40">+C34+C39</f>
        <v>179651424</v>
      </c>
      <c r="D40" s="29">
        <f>+D34+D39</f>
        <v>0</v>
      </c>
      <c r="E40" s="30">
        <f t="shared" si="5"/>
        <v>188967365</v>
      </c>
      <c r="F40" s="31">
        <f t="shared" si="5"/>
        <v>179732637</v>
      </c>
      <c r="G40" s="31">
        <f t="shared" si="5"/>
        <v>54872471</v>
      </c>
      <c r="H40" s="31">
        <f t="shared" si="5"/>
        <v>13335311</v>
      </c>
      <c r="I40" s="31">
        <f t="shared" si="5"/>
        <v>-29715845</v>
      </c>
      <c r="J40" s="31">
        <f t="shared" si="5"/>
        <v>38491937</v>
      </c>
      <c r="K40" s="31">
        <f t="shared" si="5"/>
        <v>15858756</v>
      </c>
      <c r="L40" s="31">
        <f t="shared" si="5"/>
        <v>84376244</v>
      </c>
      <c r="M40" s="31">
        <f t="shared" si="5"/>
        <v>-46081990</v>
      </c>
      <c r="N40" s="31">
        <f t="shared" si="5"/>
        <v>54153010</v>
      </c>
      <c r="O40" s="31">
        <f t="shared" si="5"/>
        <v>-47731623</v>
      </c>
      <c r="P40" s="31">
        <f t="shared" si="5"/>
        <v>-39153517</v>
      </c>
      <c r="Q40" s="31">
        <f t="shared" si="5"/>
        <v>139731621</v>
      </c>
      <c r="R40" s="31">
        <f t="shared" si="5"/>
        <v>52846481</v>
      </c>
      <c r="S40" s="31">
        <f t="shared" si="5"/>
        <v>-21623291</v>
      </c>
      <c r="T40" s="31">
        <f t="shared" si="5"/>
        <v>1913541</v>
      </c>
      <c r="U40" s="31">
        <f t="shared" si="5"/>
        <v>-38634655</v>
      </c>
      <c r="V40" s="31">
        <f t="shared" si="5"/>
        <v>-58344405</v>
      </c>
      <c r="W40" s="31">
        <f t="shared" si="5"/>
        <v>87147023</v>
      </c>
      <c r="X40" s="31">
        <f t="shared" si="5"/>
        <v>179732637</v>
      </c>
      <c r="Y40" s="31">
        <f t="shared" si="5"/>
        <v>-92585614</v>
      </c>
      <c r="Z40" s="32">
        <f>+IF(X40&lt;&gt;0,+(Y40/X40)*100,0)</f>
        <v>-51.51296700776721</v>
      </c>
      <c r="AA40" s="33">
        <f>+AA34+AA39</f>
        <v>179732637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2777993815</v>
      </c>
      <c r="D42" s="43">
        <f>+D25-D40</f>
        <v>0</v>
      </c>
      <c r="E42" s="44">
        <f t="shared" si="6"/>
        <v>2406049093</v>
      </c>
      <c r="F42" s="45">
        <f t="shared" si="6"/>
        <v>2492122083</v>
      </c>
      <c r="G42" s="45">
        <f t="shared" si="6"/>
        <v>466734077</v>
      </c>
      <c r="H42" s="45">
        <f t="shared" si="6"/>
        <v>-251340919</v>
      </c>
      <c r="I42" s="45">
        <f t="shared" si="6"/>
        <v>-25671653</v>
      </c>
      <c r="J42" s="45">
        <f t="shared" si="6"/>
        <v>189721505</v>
      </c>
      <c r="K42" s="45">
        <f t="shared" si="6"/>
        <v>-19918751</v>
      </c>
      <c r="L42" s="45">
        <f t="shared" si="6"/>
        <v>-11657716</v>
      </c>
      <c r="M42" s="45">
        <f t="shared" si="6"/>
        <v>193678062</v>
      </c>
      <c r="N42" s="45">
        <f t="shared" si="6"/>
        <v>162101595</v>
      </c>
      <c r="O42" s="45">
        <f t="shared" si="6"/>
        <v>8819566</v>
      </c>
      <c r="P42" s="45">
        <f t="shared" si="6"/>
        <v>-4229111</v>
      </c>
      <c r="Q42" s="45">
        <f t="shared" si="6"/>
        <v>70061379</v>
      </c>
      <c r="R42" s="45">
        <f t="shared" si="6"/>
        <v>74651834</v>
      </c>
      <c r="S42" s="45">
        <f t="shared" si="6"/>
        <v>-15266055</v>
      </c>
      <c r="T42" s="45">
        <f t="shared" si="6"/>
        <v>-51340813</v>
      </c>
      <c r="U42" s="45">
        <f t="shared" si="6"/>
        <v>13275366</v>
      </c>
      <c r="V42" s="45">
        <f t="shared" si="6"/>
        <v>-53331502</v>
      </c>
      <c r="W42" s="45">
        <f t="shared" si="6"/>
        <v>373143432</v>
      </c>
      <c r="X42" s="45">
        <f t="shared" si="6"/>
        <v>2492122083</v>
      </c>
      <c r="Y42" s="45">
        <f t="shared" si="6"/>
        <v>-2118978651</v>
      </c>
      <c r="Z42" s="46">
        <f>+IF(X42&lt;&gt;0,+(Y42/X42)*100,0)</f>
        <v>-85.02708055334061</v>
      </c>
      <c r="AA42" s="47">
        <f>+AA25-AA40</f>
        <v>2492122083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2554477225</v>
      </c>
      <c r="D45" s="18"/>
      <c r="E45" s="19">
        <v>2162541093</v>
      </c>
      <c r="F45" s="20">
        <v>2095846083</v>
      </c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>
        <v>2095846083</v>
      </c>
      <c r="Y45" s="20">
        <v>-2095846083</v>
      </c>
      <c r="Z45" s="48">
        <v>-100</v>
      </c>
      <c r="AA45" s="22">
        <v>2095846083</v>
      </c>
    </row>
    <row r="46" spans="1:27" ht="12.7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2.75">
      <c r="A47" s="23"/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68</v>
      </c>
      <c r="B48" s="50" t="s">
        <v>64</v>
      </c>
      <c r="C48" s="51">
        <f aca="true" t="shared" si="7" ref="C48:Y48">SUM(C45:C47)</f>
        <v>2554477225</v>
      </c>
      <c r="D48" s="51">
        <f>SUM(D45:D47)</f>
        <v>0</v>
      </c>
      <c r="E48" s="52">
        <f t="shared" si="7"/>
        <v>2162541093</v>
      </c>
      <c r="F48" s="53">
        <f t="shared" si="7"/>
        <v>2095846083</v>
      </c>
      <c r="G48" s="53">
        <f t="shared" si="7"/>
        <v>0</v>
      </c>
      <c r="H48" s="53">
        <f t="shared" si="7"/>
        <v>0</v>
      </c>
      <c r="I48" s="53">
        <f t="shared" si="7"/>
        <v>0</v>
      </c>
      <c r="J48" s="53">
        <f t="shared" si="7"/>
        <v>0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0</v>
      </c>
      <c r="X48" s="53">
        <f t="shared" si="7"/>
        <v>2095846083</v>
      </c>
      <c r="Y48" s="53">
        <f t="shared" si="7"/>
        <v>-2095846083</v>
      </c>
      <c r="Z48" s="54">
        <f>+IF(X48&lt;&gt;0,+(Y48/X48)*100,0)</f>
        <v>-100</v>
      </c>
      <c r="AA48" s="55">
        <f>SUM(AA45:AA47)</f>
        <v>2095846083</v>
      </c>
    </row>
    <row r="49" spans="1:27" ht="12.75">
      <c r="A49" s="56" t="s">
        <v>96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97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98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7" t="s">
        <v>84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99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-2923097</v>
      </c>
      <c r="D6" s="18"/>
      <c r="E6" s="19">
        <v>-25962818</v>
      </c>
      <c r="F6" s="20">
        <v>-104405645</v>
      </c>
      <c r="G6" s="20">
        <v>-4760799</v>
      </c>
      <c r="H6" s="20">
        <v>-8589509</v>
      </c>
      <c r="I6" s="20">
        <v>5364010</v>
      </c>
      <c r="J6" s="20">
        <v>-7986298</v>
      </c>
      <c r="K6" s="20">
        <v>4760134</v>
      </c>
      <c r="L6" s="20">
        <v>38391942</v>
      </c>
      <c r="M6" s="20">
        <v>-28115841</v>
      </c>
      <c r="N6" s="20">
        <v>15036235</v>
      </c>
      <c r="O6" s="20">
        <v>-21281339</v>
      </c>
      <c r="P6" s="20">
        <v>10855936</v>
      </c>
      <c r="Q6" s="20">
        <v>8013432</v>
      </c>
      <c r="R6" s="20">
        <v>-2411971</v>
      </c>
      <c r="S6" s="20">
        <v>-17653264</v>
      </c>
      <c r="T6" s="20">
        <v>5906983</v>
      </c>
      <c r="U6" s="20"/>
      <c r="V6" s="20">
        <v>-11746281</v>
      </c>
      <c r="W6" s="20">
        <v>-7108315</v>
      </c>
      <c r="X6" s="20">
        <v>-104405645</v>
      </c>
      <c r="Y6" s="20">
        <v>97297330</v>
      </c>
      <c r="Z6" s="21">
        <v>-93.19</v>
      </c>
      <c r="AA6" s="22">
        <v>-104405645</v>
      </c>
    </row>
    <row r="7" spans="1:27" ht="12.75">
      <c r="A7" s="23" t="s">
        <v>34</v>
      </c>
      <c r="B7" s="17"/>
      <c r="C7" s="18">
        <v>34703674</v>
      </c>
      <c r="D7" s="18"/>
      <c r="E7" s="19"/>
      <c r="F7" s="20"/>
      <c r="G7" s="20">
        <v>81341563</v>
      </c>
      <c r="H7" s="20">
        <v>4615170</v>
      </c>
      <c r="I7" s="20">
        <v>-4596000</v>
      </c>
      <c r="J7" s="20">
        <v>81360733</v>
      </c>
      <c r="K7" s="20">
        <v>-14402222</v>
      </c>
      <c r="L7" s="20">
        <v>-13114000</v>
      </c>
      <c r="M7" s="20">
        <v>-144683</v>
      </c>
      <c r="N7" s="20">
        <v>-27660905</v>
      </c>
      <c r="O7" s="20">
        <v>-8925000</v>
      </c>
      <c r="P7" s="20">
        <v>81000</v>
      </c>
      <c r="Q7" s="20">
        <v>4792308</v>
      </c>
      <c r="R7" s="20">
        <v>-4051692</v>
      </c>
      <c r="S7" s="20">
        <v>9992000</v>
      </c>
      <c r="T7" s="20">
        <v>-7757000</v>
      </c>
      <c r="U7" s="20"/>
      <c r="V7" s="20">
        <v>2235000</v>
      </c>
      <c r="W7" s="20">
        <v>51883136</v>
      </c>
      <c r="X7" s="20"/>
      <c r="Y7" s="20">
        <v>51883136</v>
      </c>
      <c r="Z7" s="21"/>
      <c r="AA7" s="22"/>
    </row>
    <row r="8" spans="1:27" ht="12.75">
      <c r="A8" s="23" t="s">
        <v>35</v>
      </c>
      <c r="B8" s="17"/>
      <c r="C8" s="18">
        <v>111320823</v>
      </c>
      <c r="D8" s="18"/>
      <c r="E8" s="19"/>
      <c r="F8" s="20"/>
      <c r="G8" s="20">
        <v>239669839</v>
      </c>
      <c r="H8" s="20">
        <v>5734655</v>
      </c>
      <c r="I8" s="20">
        <v>-7785103</v>
      </c>
      <c r="J8" s="20">
        <v>237619391</v>
      </c>
      <c r="K8" s="20">
        <v>7697986</v>
      </c>
      <c r="L8" s="20">
        <v>6206276</v>
      </c>
      <c r="M8" s="20">
        <v>5545272</v>
      </c>
      <c r="N8" s="20">
        <v>19449534</v>
      </c>
      <c r="O8" s="20">
        <v>12013248</v>
      </c>
      <c r="P8" s="20">
        <v>1692158</v>
      </c>
      <c r="Q8" s="20">
        <v>10695850</v>
      </c>
      <c r="R8" s="20">
        <v>24401256</v>
      </c>
      <c r="S8" s="20">
        <v>13424775</v>
      </c>
      <c r="T8" s="20">
        <v>6820496</v>
      </c>
      <c r="U8" s="20"/>
      <c r="V8" s="20">
        <v>20245271</v>
      </c>
      <c r="W8" s="20">
        <v>301715452</v>
      </c>
      <c r="X8" s="20"/>
      <c r="Y8" s="20">
        <v>301715452</v>
      </c>
      <c r="Z8" s="21"/>
      <c r="AA8" s="22"/>
    </row>
    <row r="9" spans="1:27" ht="12.75">
      <c r="A9" s="23" t="s">
        <v>36</v>
      </c>
      <c r="B9" s="17"/>
      <c r="C9" s="18">
        <v>91494735</v>
      </c>
      <c r="D9" s="18"/>
      <c r="E9" s="19"/>
      <c r="F9" s="20"/>
      <c r="G9" s="20">
        <v>86261950</v>
      </c>
      <c r="H9" s="20">
        <v>-260968</v>
      </c>
      <c r="I9" s="20">
        <v>3112285</v>
      </c>
      <c r="J9" s="20">
        <v>89113267</v>
      </c>
      <c r="K9" s="20">
        <v>-47821</v>
      </c>
      <c r="L9" s="20">
        <v>1956894</v>
      </c>
      <c r="M9" s="20">
        <v>353896</v>
      </c>
      <c r="N9" s="20">
        <v>2262969</v>
      </c>
      <c r="O9" s="20">
        <v>1433185</v>
      </c>
      <c r="P9" s="20">
        <v>2954234</v>
      </c>
      <c r="Q9" s="20">
        <v>193402</v>
      </c>
      <c r="R9" s="20">
        <v>4580821</v>
      </c>
      <c r="S9" s="20">
        <v>1213024</v>
      </c>
      <c r="T9" s="20">
        <v>2518624</v>
      </c>
      <c r="U9" s="20"/>
      <c r="V9" s="20">
        <v>3731648</v>
      </c>
      <c r="W9" s="20">
        <v>99688705</v>
      </c>
      <c r="X9" s="20"/>
      <c r="Y9" s="20">
        <v>99688705</v>
      </c>
      <c r="Z9" s="21"/>
      <c r="AA9" s="22"/>
    </row>
    <row r="10" spans="1:27" ht="12.7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2.75">
      <c r="A11" s="23" t="s">
        <v>38</v>
      </c>
      <c r="B11" s="17"/>
      <c r="C11" s="18">
        <v>3680433</v>
      </c>
      <c r="D11" s="18"/>
      <c r="E11" s="19"/>
      <c r="F11" s="20"/>
      <c r="G11" s="20">
        <v>2936810</v>
      </c>
      <c r="H11" s="20">
        <v>577580</v>
      </c>
      <c r="I11" s="20">
        <v>156500</v>
      </c>
      <c r="J11" s="20">
        <v>3670890</v>
      </c>
      <c r="K11" s="20">
        <v>-239255</v>
      </c>
      <c r="L11" s="20">
        <v>621282</v>
      </c>
      <c r="M11" s="20">
        <v>2983263</v>
      </c>
      <c r="N11" s="20">
        <v>3365290</v>
      </c>
      <c r="O11" s="20">
        <v>-71982</v>
      </c>
      <c r="P11" s="20">
        <v>-621644</v>
      </c>
      <c r="Q11" s="20">
        <v>353037</v>
      </c>
      <c r="R11" s="20">
        <v>-340589</v>
      </c>
      <c r="S11" s="20">
        <v>530832</v>
      </c>
      <c r="T11" s="20">
        <v>188000</v>
      </c>
      <c r="U11" s="20"/>
      <c r="V11" s="20">
        <v>718832</v>
      </c>
      <c r="W11" s="20">
        <v>7414423</v>
      </c>
      <c r="X11" s="20"/>
      <c r="Y11" s="20">
        <v>7414423</v>
      </c>
      <c r="Z11" s="21"/>
      <c r="AA11" s="22"/>
    </row>
    <row r="12" spans="1:27" ht="12.75">
      <c r="A12" s="27" t="s">
        <v>39</v>
      </c>
      <c r="B12" s="28"/>
      <c r="C12" s="29">
        <f aca="true" t="shared" si="0" ref="C12:Y12">SUM(C6:C11)</f>
        <v>238276568</v>
      </c>
      <c r="D12" s="29">
        <f>SUM(D6:D11)</f>
        <v>0</v>
      </c>
      <c r="E12" s="30">
        <f t="shared" si="0"/>
        <v>-25962818</v>
      </c>
      <c r="F12" s="31">
        <f t="shared" si="0"/>
        <v>-104405645</v>
      </c>
      <c r="G12" s="31">
        <f t="shared" si="0"/>
        <v>405449363</v>
      </c>
      <c r="H12" s="31">
        <f t="shared" si="0"/>
        <v>2076928</v>
      </c>
      <c r="I12" s="31">
        <f t="shared" si="0"/>
        <v>-3748308</v>
      </c>
      <c r="J12" s="31">
        <f t="shared" si="0"/>
        <v>403777983</v>
      </c>
      <c r="K12" s="31">
        <f t="shared" si="0"/>
        <v>-2231178</v>
      </c>
      <c r="L12" s="31">
        <f t="shared" si="0"/>
        <v>34062394</v>
      </c>
      <c r="M12" s="31">
        <f t="shared" si="0"/>
        <v>-19378093</v>
      </c>
      <c r="N12" s="31">
        <f t="shared" si="0"/>
        <v>12453123</v>
      </c>
      <c r="O12" s="31">
        <f t="shared" si="0"/>
        <v>-16831888</v>
      </c>
      <c r="P12" s="31">
        <f t="shared" si="0"/>
        <v>14961684</v>
      </c>
      <c r="Q12" s="31">
        <f t="shared" si="0"/>
        <v>24048029</v>
      </c>
      <c r="R12" s="31">
        <f t="shared" si="0"/>
        <v>22177825</v>
      </c>
      <c r="S12" s="31">
        <f t="shared" si="0"/>
        <v>7507367</v>
      </c>
      <c r="T12" s="31">
        <f t="shared" si="0"/>
        <v>7677103</v>
      </c>
      <c r="U12" s="31">
        <f t="shared" si="0"/>
        <v>0</v>
      </c>
      <c r="V12" s="31">
        <f t="shared" si="0"/>
        <v>15184470</v>
      </c>
      <c r="W12" s="31">
        <f t="shared" si="0"/>
        <v>453593401</v>
      </c>
      <c r="X12" s="31">
        <f t="shared" si="0"/>
        <v>-104405645</v>
      </c>
      <c r="Y12" s="31">
        <f t="shared" si="0"/>
        <v>557999046</v>
      </c>
      <c r="Z12" s="32">
        <f>+IF(X12&lt;&gt;0,+(Y12/X12)*100,0)</f>
        <v>-534.4529464857959</v>
      </c>
      <c r="AA12" s="33">
        <f>SUM(AA6:AA11)</f>
        <v>-104405645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/>
      <c r="D17" s="18"/>
      <c r="E17" s="19"/>
      <c r="F17" s="20"/>
      <c r="G17" s="20">
        <v>114740024</v>
      </c>
      <c r="H17" s="20"/>
      <c r="I17" s="20"/>
      <c r="J17" s="20">
        <v>114740024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>
        <v>114740024</v>
      </c>
      <c r="X17" s="20"/>
      <c r="Y17" s="20">
        <v>114740024</v>
      </c>
      <c r="Z17" s="21"/>
      <c r="AA17" s="22"/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711564673</v>
      </c>
      <c r="D19" s="18"/>
      <c r="E19" s="19">
        <v>63228012</v>
      </c>
      <c r="F19" s="20">
        <v>111076000</v>
      </c>
      <c r="G19" s="20">
        <v>850561893</v>
      </c>
      <c r="H19" s="20">
        <v>7157249</v>
      </c>
      <c r="I19" s="20">
        <v>2929549</v>
      </c>
      <c r="J19" s="20">
        <v>860648691</v>
      </c>
      <c r="K19" s="20">
        <v>6283100</v>
      </c>
      <c r="L19" s="20">
        <v>13539171</v>
      </c>
      <c r="M19" s="20">
        <v>5342131</v>
      </c>
      <c r="N19" s="20">
        <v>25164402</v>
      </c>
      <c r="O19" s="20">
        <v>3659603</v>
      </c>
      <c r="P19" s="20">
        <v>8467684</v>
      </c>
      <c r="Q19" s="20">
        <v>9089049</v>
      </c>
      <c r="R19" s="20">
        <v>21216336</v>
      </c>
      <c r="S19" s="20"/>
      <c r="T19" s="20">
        <v>8619296</v>
      </c>
      <c r="U19" s="20"/>
      <c r="V19" s="20">
        <v>8619296</v>
      </c>
      <c r="W19" s="20">
        <v>915648725</v>
      </c>
      <c r="X19" s="20">
        <v>111076000</v>
      </c>
      <c r="Y19" s="20">
        <v>804572725</v>
      </c>
      <c r="Z19" s="21">
        <v>724.34</v>
      </c>
      <c r="AA19" s="22">
        <v>111076000</v>
      </c>
    </row>
    <row r="20" spans="1:27" ht="12.75">
      <c r="A20" s="23"/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46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47</v>
      </c>
      <c r="B22" s="17"/>
      <c r="C22" s="18">
        <v>154095</v>
      </c>
      <c r="D22" s="18"/>
      <c r="E22" s="19"/>
      <c r="F22" s="20"/>
      <c r="G22" s="20">
        <v>1656555</v>
      </c>
      <c r="H22" s="20">
        <v>-22777</v>
      </c>
      <c r="I22" s="20"/>
      <c r="J22" s="20">
        <v>1633778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>
        <v>1633778</v>
      </c>
      <c r="X22" s="20"/>
      <c r="Y22" s="20">
        <v>1633778</v>
      </c>
      <c r="Z22" s="21"/>
      <c r="AA22" s="22"/>
    </row>
    <row r="23" spans="1:27" ht="12.75">
      <c r="A23" s="23" t="s">
        <v>48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2.75">
      <c r="A24" s="27" t="s">
        <v>49</v>
      </c>
      <c r="B24" s="35"/>
      <c r="C24" s="29">
        <f aca="true" t="shared" si="1" ref="C24:Y24">SUM(C15:C23)</f>
        <v>711718768</v>
      </c>
      <c r="D24" s="29">
        <f>SUM(D15:D23)</f>
        <v>0</v>
      </c>
      <c r="E24" s="36">
        <f t="shared" si="1"/>
        <v>63228012</v>
      </c>
      <c r="F24" s="37">
        <f t="shared" si="1"/>
        <v>111076000</v>
      </c>
      <c r="G24" s="37">
        <f t="shared" si="1"/>
        <v>966958472</v>
      </c>
      <c r="H24" s="37">
        <f t="shared" si="1"/>
        <v>7134472</v>
      </c>
      <c r="I24" s="37">
        <f t="shared" si="1"/>
        <v>2929549</v>
      </c>
      <c r="J24" s="37">
        <f t="shared" si="1"/>
        <v>977022493</v>
      </c>
      <c r="K24" s="37">
        <f t="shared" si="1"/>
        <v>6283100</v>
      </c>
      <c r="L24" s="37">
        <f t="shared" si="1"/>
        <v>13539171</v>
      </c>
      <c r="M24" s="37">
        <f t="shared" si="1"/>
        <v>5342131</v>
      </c>
      <c r="N24" s="37">
        <f t="shared" si="1"/>
        <v>25164402</v>
      </c>
      <c r="O24" s="37">
        <f t="shared" si="1"/>
        <v>3659603</v>
      </c>
      <c r="P24" s="37">
        <f t="shared" si="1"/>
        <v>8467684</v>
      </c>
      <c r="Q24" s="37">
        <f t="shared" si="1"/>
        <v>9089049</v>
      </c>
      <c r="R24" s="37">
        <f t="shared" si="1"/>
        <v>21216336</v>
      </c>
      <c r="S24" s="37">
        <f t="shared" si="1"/>
        <v>0</v>
      </c>
      <c r="T24" s="37">
        <f t="shared" si="1"/>
        <v>8619296</v>
      </c>
      <c r="U24" s="37">
        <f t="shared" si="1"/>
        <v>0</v>
      </c>
      <c r="V24" s="37">
        <f t="shared" si="1"/>
        <v>8619296</v>
      </c>
      <c r="W24" s="37">
        <f t="shared" si="1"/>
        <v>1032022527</v>
      </c>
      <c r="X24" s="37">
        <f t="shared" si="1"/>
        <v>111076000</v>
      </c>
      <c r="Y24" s="37">
        <f t="shared" si="1"/>
        <v>920946527</v>
      </c>
      <c r="Z24" s="38">
        <f>+IF(X24&lt;&gt;0,+(Y24/X24)*100,0)</f>
        <v>829.1138742842738</v>
      </c>
      <c r="AA24" s="39">
        <f>SUM(AA15:AA23)</f>
        <v>111076000</v>
      </c>
    </row>
    <row r="25" spans="1:27" ht="12.75">
      <c r="A25" s="27" t="s">
        <v>50</v>
      </c>
      <c r="B25" s="28"/>
      <c r="C25" s="29">
        <f aca="true" t="shared" si="2" ref="C25:Y25">+C12+C24</f>
        <v>949995336</v>
      </c>
      <c r="D25" s="29">
        <f>+D12+D24</f>
        <v>0</v>
      </c>
      <c r="E25" s="30">
        <f t="shared" si="2"/>
        <v>37265194</v>
      </c>
      <c r="F25" s="31">
        <f t="shared" si="2"/>
        <v>6670355</v>
      </c>
      <c r="G25" s="31">
        <f t="shared" si="2"/>
        <v>1372407835</v>
      </c>
      <c r="H25" s="31">
        <f t="shared" si="2"/>
        <v>9211400</v>
      </c>
      <c r="I25" s="31">
        <f t="shared" si="2"/>
        <v>-818759</v>
      </c>
      <c r="J25" s="31">
        <f t="shared" si="2"/>
        <v>1380800476</v>
      </c>
      <c r="K25" s="31">
        <f t="shared" si="2"/>
        <v>4051922</v>
      </c>
      <c r="L25" s="31">
        <f t="shared" si="2"/>
        <v>47601565</v>
      </c>
      <c r="M25" s="31">
        <f t="shared" si="2"/>
        <v>-14035962</v>
      </c>
      <c r="N25" s="31">
        <f t="shared" si="2"/>
        <v>37617525</v>
      </c>
      <c r="O25" s="31">
        <f t="shared" si="2"/>
        <v>-13172285</v>
      </c>
      <c r="P25" s="31">
        <f t="shared" si="2"/>
        <v>23429368</v>
      </c>
      <c r="Q25" s="31">
        <f t="shared" si="2"/>
        <v>33137078</v>
      </c>
      <c r="R25" s="31">
        <f t="shared" si="2"/>
        <v>43394161</v>
      </c>
      <c r="S25" s="31">
        <f t="shared" si="2"/>
        <v>7507367</v>
      </c>
      <c r="T25" s="31">
        <f t="shared" si="2"/>
        <v>16296399</v>
      </c>
      <c r="U25" s="31">
        <f t="shared" si="2"/>
        <v>0</v>
      </c>
      <c r="V25" s="31">
        <f t="shared" si="2"/>
        <v>23803766</v>
      </c>
      <c r="W25" s="31">
        <f t="shared" si="2"/>
        <v>1485615928</v>
      </c>
      <c r="X25" s="31">
        <f t="shared" si="2"/>
        <v>6670355</v>
      </c>
      <c r="Y25" s="31">
        <f t="shared" si="2"/>
        <v>1478945573</v>
      </c>
      <c r="Z25" s="32">
        <f>+IF(X25&lt;&gt;0,+(Y25/X25)*100,0)</f>
        <v>22171.916981929746</v>
      </c>
      <c r="AA25" s="33">
        <f>+AA12+AA24</f>
        <v>6670355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51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52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53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54</v>
      </c>
      <c r="B30" s="17"/>
      <c r="C30" s="18">
        <v>2015438</v>
      </c>
      <c r="D30" s="18"/>
      <c r="E30" s="19"/>
      <c r="F30" s="20"/>
      <c r="G30" s="20">
        <v>154359</v>
      </c>
      <c r="H30" s="20"/>
      <c r="I30" s="20"/>
      <c r="J30" s="20">
        <v>154359</v>
      </c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>
        <v>154359</v>
      </c>
      <c r="X30" s="20"/>
      <c r="Y30" s="20">
        <v>154359</v>
      </c>
      <c r="Z30" s="21"/>
      <c r="AA30" s="22"/>
    </row>
    <row r="31" spans="1:27" ht="12.75">
      <c r="A31" s="23" t="s">
        <v>55</v>
      </c>
      <c r="B31" s="17"/>
      <c r="C31" s="18">
        <v>4028787</v>
      </c>
      <c r="D31" s="18"/>
      <c r="E31" s="19"/>
      <c r="F31" s="20"/>
      <c r="G31" s="20">
        <v>3809270</v>
      </c>
      <c r="H31" s="20">
        <v>-776</v>
      </c>
      <c r="I31" s="20">
        <v>3616</v>
      </c>
      <c r="J31" s="20">
        <v>3812110</v>
      </c>
      <c r="K31" s="20">
        <v>4522</v>
      </c>
      <c r="L31" s="20">
        <v>-1523</v>
      </c>
      <c r="M31" s="20">
        <v>99466</v>
      </c>
      <c r="N31" s="20">
        <v>102465</v>
      </c>
      <c r="O31" s="20">
        <v>14866</v>
      </c>
      <c r="P31" s="20">
        <v>-5052</v>
      </c>
      <c r="Q31" s="20">
        <v>8003</v>
      </c>
      <c r="R31" s="20">
        <v>17817</v>
      </c>
      <c r="S31" s="20"/>
      <c r="T31" s="20">
        <v>693</v>
      </c>
      <c r="U31" s="20"/>
      <c r="V31" s="20">
        <v>693</v>
      </c>
      <c r="W31" s="20">
        <v>3933085</v>
      </c>
      <c r="X31" s="20"/>
      <c r="Y31" s="20">
        <v>3933085</v>
      </c>
      <c r="Z31" s="21"/>
      <c r="AA31" s="22"/>
    </row>
    <row r="32" spans="1:27" ht="12.75">
      <c r="A32" s="23" t="s">
        <v>56</v>
      </c>
      <c r="B32" s="17"/>
      <c r="C32" s="18">
        <v>529750908</v>
      </c>
      <c r="D32" s="18"/>
      <c r="E32" s="19"/>
      <c r="F32" s="20"/>
      <c r="G32" s="20">
        <v>505741112</v>
      </c>
      <c r="H32" s="20">
        <v>8319474</v>
      </c>
      <c r="I32" s="20">
        <v>22567621</v>
      </c>
      <c r="J32" s="20">
        <v>536628207</v>
      </c>
      <c r="K32" s="20">
        <v>14016279</v>
      </c>
      <c r="L32" s="20">
        <v>44745645</v>
      </c>
      <c r="M32" s="20">
        <v>-9065992</v>
      </c>
      <c r="N32" s="20">
        <v>49695932</v>
      </c>
      <c r="O32" s="20">
        <v>-11674115</v>
      </c>
      <c r="P32" s="20">
        <v>28566741</v>
      </c>
      <c r="Q32" s="20">
        <v>34185608</v>
      </c>
      <c r="R32" s="20">
        <v>51078234</v>
      </c>
      <c r="S32" s="20">
        <v>5762250</v>
      </c>
      <c r="T32" s="20">
        <v>20021260</v>
      </c>
      <c r="U32" s="20"/>
      <c r="V32" s="20">
        <v>25783510</v>
      </c>
      <c r="W32" s="20">
        <v>663185883</v>
      </c>
      <c r="X32" s="20"/>
      <c r="Y32" s="20">
        <v>663185883</v>
      </c>
      <c r="Z32" s="21"/>
      <c r="AA32" s="22"/>
    </row>
    <row r="33" spans="1:27" ht="12.75">
      <c r="A33" s="23" t="s">
        <v>57</v>
      </c>
      <c r="B33" s="17"/>
      <c r="C33" s="18">
        <v>43698730</v>
      </c>
      <c r="D33" s="18"/>
      <c r="E33" s="19"/>
      <c r="F33" s="20"/>
      <c r="G33" s="20">
        <v>40455107</v>
      </c>
      <c r="H33" s="20"/>
      <c r="I33" s="20"/>
      <c r="J33" s="20">
        <v>40455107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>
        <v>40455107</v>
      </c>
      <c r="X33" s="20"/>
      <c r="Y33" s="20">
        <v>40455107</v>
      </c>
      <c r="Z33" s="21"/>
      <c r="AA33" s="22"/>
    </row>
    <row r="34" spans="1:27" ht="12.75">
      <c r="A34" s="27" t="s">
        <v>58</v>
      </c>
      <c r="B34" s="28"/>
      <c r="C34" s="29">
        <f aca="true" t="shared" si="3" ref="C34:Y34">SUM(C29:C33)</f>
        <v>579493863</v>
      </c>
      <c r="D34" s="29">
        <f>SUM(D29:D33)</f>
        <v>0</v>
      </c>
      <c r="E34" s="30">
        <f t="shared" si="3"/>
        <v>0</v>
      </c>
      <c r="F34" s="31">
        <f t="shared" si="3"/>
        <v>0</v>
      </c>
      <c r="G34" s="31">
        <f t="shared" si="3"/>
        <v>550159848</v>
      </c>
      <c r="H34" s="31">
        <f t="shared" si="3"/>
        <v>8318698</v>
      </c>
      <c r="I34" s="31">
        <f t="shared" si="3"/>
        <v>22571237</v>
      </c>
      <c r="J34" s="31">
        <f t="shared" si="3"/>
        <v>581049783</v>
      </c>
      <c r="K34" s="31">
        <f t="shared" si="3"/>
        <v>14020801</v>
      </c>
      <c r="L34" s="31">
        <f t="shared" si="3"/>
        <v>44744122</v>
      </c>
      <c r="M34" s="31">
        <f t="shared" si="3"/>
        <v>-8966526</v>
      </c>
      <c r="N34" s="31">
        <f t="shared" si="3"/>
        <v>49798397</v>
      </c>
      <c r="O34" s="31">
        <f t="shared" si="3"/>
        <v>-11659249</v>
      </c>
      <c r="P34" s="31">
        <f t="shared" si="3"/>
        <v>28561689</v>
      </c>
      <c r="Q34" s="31">
        <f t="shared" si="3"/>
        <v>34193611</v>
      </c>
      <c r="R34" s="31">
        <f t="shared" si="3"/>
        <v>51096051</v>
      </c>
      <c r="S34" s="31">
        <f t="shared" si="3"/>
        <v>5762250</v>
      </c>
      <c r="T34" s="31">
        <f t="shared" si="3"/>
        <v>20021953</v>
      </c>
      <c r="U34" s="31">
        <f t="shared" si="3"/>
        <v>0</v>
      </c>
      <c r="V34" s="31">
        <f t="shared" si="3"/>
        <v>25784203</v>
      </c>
      <c r="W34" s="31">
        <f t="shared" si="3"/>
        <v>707728434</v>
      </c>
      <c r="X34" s="31">
        <f t="shared" si="3"/>
        <v>0</v>
      </c>
      <c r="Y34" s="31">
        <f t="shared" si="3"/>
        <v>707728434</v>
      </c>
      <c r="Z34" s="32">
        <f>+IF(X34&lt;&gt;0,+(Y34/X34)*100,0)</f>
        <v>0</v>
      </c>
      <c r="AA34" s="33">
        <f>SUM(AA29:AA33)</f>
        <v>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59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60</v>
      </c>
      <c r="B37" s="17"/>
      <c r="C37" s="18">
        <v>3009228</v>
      </c>
      <c r="D37" s="18"/>
      <c r="E37" s="19"/>
      <c r="F37" s="20"/>
      <c r="G37" s="20">
        <v>4812104</v>
      </c>
      <c r="H37" s="20"/>
      <c r="I37" s="20"/>
      <c r="J37" s="20">
        <v>4812104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>
        <v>4812104</v>
      </c>
      <c r="X37" s="20"/>
      <c r="Y37" s="20">
        <v>4812104</v>
      </c>
      <c r="Z37" s="21"/>
      <c r="AA37" s="22"/>
    </row>
    <row r="38" spans="1:27" ht="12.75">
      <c r="A38" s="23" t="s">
        <v>57</v>
      </c>
      <c r="B38" s="17"/>
      <c r="C38" s="18">
        <v>34471219</v>
      </c>
      <c r="D38" s="18"/>
      <c r="E38" s="19"/>
      <c r="F38" s="20"/>
      <c r="G38" s="20">
        <v>37878979</v>
      </c>
      <c r="H38" s="20"/>
      <c r="I38" s="20"/>
      <c r="J38" s="20">
        <v>37878979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>
        <v>37878979</v>
      </c>
      <c r="X38" s="20"/>
      <c r="Y38" s="20">
        <v>37878979</v>
      </c>
      <c r="Z38" s="21"/>
      <c r="AA38" s="22"/>
    </row>
    <row r="39" spans="1:27" ht="12.75">
      <c r="A39" s="27" t="s">
        <v>61</v>
      </c>
      <c r="B39" s="35"/>
      <c r="C39" s="29">
        <f aca="true" t="shared" si="4" ref="C39:Y39">SUM(C37:C38)</f>
        <v>37480447</v>
      </c>
      <c r="D39" s="29">
        <f>SUM(D37:D38)</f>
        <v>0</v>
      </c>
      <c r="E39" s="36">
        <f t="shared" si="4"/>
        <v>0</v>
      </c>
      <c r="F39" s="37">
        <f t="shared" si="4"/>
        <v>0</v>
      </c>
      <c r="G39" s="37">
        <f t="shared" si="4"/>
        <v>42691083</v>
      </c>
      <c r="H39" s="37">
        <f t="shared" si="4"/>
        <v>0</v>
      </c>
      <c r="I39" s="37">
        <f t="shared" si="4"/>
        <v>0</v>
      </c>
      <c r="J39" s="37">
        <f t="shared" si="4"/>
        <v>42691083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42691083</v>
      </c>
      <c r="X39" s="37">
        <f t="shared" si="4"/>
        <v>0</v>
      </c>
      <c r="Y39" s="37">
        <f t="shared" si="4"/>
        <v>42691083</v>
      </c>
      <c r="Z39" s="38">
        <f>+IF(X39&lt;&gt;0,+(Y39/X39)*100,0)</f>
        <v>0</v>
      </c>
      <c r="AA39" s="39">
        <f>SUM(AA37:AA38)</f>
        <v>0</v>
      </c>
    </row>
    <row r="40" spans="1:27" ht="12.75">
      <c r="A40" s="27" t="s">
        <v>62</v>
      </c>
      <c r="B40" s="28"/>
      <c r="C40" s="29">
        <f aca="true" t="shared" si="5" ref="C40:Y40">+C34+C39</f>
        <v>616974310</v>
      </c>
      <c r="D40" s="29">
        <f>+D34+D39</f>
        <v>0</v>
      </c>
      <c r="E40" s="30">
        <f t="shared" si="5"/>
        <v>0</v>
      </c>
      <c r="F40" s="31">
        <f t="shared" si="5"/>
        <v>0</v>
      </c>
      <c r="G40" s="31">
        <f t="shared" si="5"/>
        <v>592850931</v>
      </c>
      <c r="H40" s="31">
        <f t="shared" si="5"/>
        <v>8318698</v>
      </c>
      <c r="I40" s="31">
        <f t="shared" si="5"/>
        <v>22571237</v>
      </c>
      <c r="J40" s="31">
        <f t="shared" si="5"/>
        <v>623740866</v>
      </c>
      <c r="K40" s="31">
        <f t="shared" si="5"/>
        <v>14020801</v>
      </c>
      <c r="L40" s="31">
        <f t="shared" si="5"/>
        <v>44744122</v>
      </c>
      <c r="M40" s="31">
        <f t="shared" si="5"/>
        <v>-8966526</v>
      </c>
      <c r="N40" s="31">
        <f t="shared" si="5"/>
        <v>49798397</v>
      </c>
      <c r="O40" s="31">
        <f t="shared" si="5"/>
        <v>-11659249</v>
      </c>
      <c r="P40" s="31">
        <f t="shared" si="5"/>
        <v>28561689</v>
      </c>
      <c r="Q40" s="31">
        <f t="shared" si="5"/>
        <v>34193611</v>
      </c>
      <c r="R40" s="31">
        <f t="shared" si="5"/>
        <v>51096051</v>
      </c>
      <c r="S40" s="31">
        <f t="shared" si="5"/>
        <v>5762250</v>
      </c>
      <c r="T40" s="31">
        <f t="shared" si="5"/>
        <v>20021953</v>
      </c>
      <c r="U40" s="31">
        <f t="shared" si="5"/>
        <v>0</v>
      </c>
      <c r="V40" s="31">
        <f t="shared" si="5"/>
        <v>25784203</v>
      </c>
      <c r="W40" s="31">
        <f t="shared" si="5"/>
        <v>750419517</v>
      </c>
      <c r="X40" s="31">
        <f t="shared" si="5"/>
        <v>0</v>
      </c>
      <c r="Y40" s="31">
        <f t="shared" si="5"/>
        <v>750419517</v>
      </c>
      <c r="Z40" s="32">
        <f>+IF(X40&lt;&gt;0,+(Y40/X40)*100,0)</f>
        <v>0</v>
      </c>
      <c r="AA40" s="33">
        <f>+AA34+AA39</f>
        <v>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333021026</v>
      </c>
      <c r="D42" s="43">
        <f>+D25-D40</f>
        <v>0</v>
      </c>
      <c r="E42" s="44">
        <f t="shared" si="6"/>
        <v>37265194</v>
      </c>
      <c r="F42" s="45">
        <f t="shared" si="6"/>
        <v>6670355</v>
      </c>
      <c r="G42" s="45">
        <f t="shared" si="6"/>
        <v>779556904</v>
      </c>
      <c r="H42" s="45">
        <f t="shared" si="6"/>
        <v>892702</v>
      </c>
      <c r="I42" s="45">
        <f t="shared" si="6"/>
        <v>-23389996</v>
      </c>
      <c r="J42" s="45">
        <f t="shared" si="6"/>
        <v>757059610</v>
      </c>
      <c r="K42" s="45">
        <f t="shared" si="6"/>
        <v>-9968879</v>
      </c>
      <c r="L42" s="45">
        <f t="shared" si="6"/>
        <v>2857443</v>
      </c>
      <c r="M42" s="45">
        <f t="shared" si="6"/>
        <v>-5069436</v>
      </c>
      <c r="N42" s="45">
        <f t="shared" si="6"/>
        <v>-12180872</v>
      </c>
      <c r="O42" s="45">
        <f t="shared" si="6"/>
        <v>-1513036</v>
      </c>
      <c r="P42" s="45">
        <f t="shared" si="6"/>
        <v>-5132321</v>
      </c>
      <c r="Q42" s="45">
        <f t="shared" si="6"/>
        <v>-1056533</v>
      </c>
      <c r="R42" s="45">
        <f t="shared" si="6"/>
        <v>-7701890</v>
      </c>
      <c r="S42" s="45">
        <f t="shared" si="6"/>
        <v>1745117</v>
      </c>
      <c r="T42" s="45">
        <f t="shared" si="6"/>
        <v>-3725554</v>
      </c>
      <c r="U42" s="45">
        <f t="shared" si="6"/>
        <v>0</v>
      </c>
      <c r="V42" s="45">
        <f t="shared" si="6"/>
        <v>-1980437</v>
      </c>
      <c r="W42" s="45">
        <f t="shared" si="6"/>
        <v>735196411</v>
      </c>
      <c r="X42" s="45">
        <f t="shared" si="6"/>
        <v>6670355</v>
      </c>
      <c r="Y42" s="45">
        <f t="shared" si="6"/>
        <v>728526056</v>
      </c>
      <c r="Z42" s="46">
        <f>+IF(X42&lt;&gt;0,+(Y42/X42)*100,0)</f>
        <v>10921.84832741286</v>
      </c>
      <c r="AA42" s="47">
        <f>+AA25-AA40</f>
        <v>6670355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344570607</v>
      </c>
      <c r="D45" s="18"/>
      <c r="E45" s="19"/>
      <c r="F45" s="20">
        <v>37265194</v>
      </c>
      <c r="G45" s="20">
        <v>758718735</v>
      </c>
      <c r="H45" s="20">
        <v>150000</v>
      </c>
      <c r="I45" s="20"/>
      <c r="J45" s="20">
        <v>758868735</v>
      </c>
      <c r="K45" s="20">
        <v>4622</v>
      </c>
      <c r="L45" s="20"/>
      <c r="M45" s="20"/>
      <c r="N45" s="20">
        <v>4622</v>
      </c>
      <c r="O45" s="20"/>
      <c r="P45" s="20"/>
      <c r="Q45" s="20"/>
      <c r="R45" s="20"/>
      <c r="S45" s="20"/>
      <c r="T45" s="20"/>
      <c r="U45" s="20"/>
      <c r="V45" s="20"/>
      <c r="W45" s="20">
        <v>758873357</v>
      </c>
      <c r="X45" s="20">
        <v>37265194</v>
      </c>
      <c r="Y45" s="20">
        <v>721608163</v>
      </c>
      <c r="Z45" s="48">
        <v>1936.41</v>
      </c>
      <c r="AA45" s="22">
        <v>37265194</v>
      </c>
    </row>
    <row r="46" spans="1:27" ht="12.7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2.75">
      <c r="A47" s="23"/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68</v>
      </c>
      <c r="B48" s="50" t="s">
        <v>64</v>
      </c>
      <c r="C48" s="51">
        <f aca="true" t="shared" si="7" ref="C48:Y48">SUM(C45:C47)</f>
        <v>344570607</v>
      </c>
      <c r="D48" s="51">
        <f>SUM(D45:D47)</f>
        <v>0</v>
      </c>
      <c r="E48" s="52">
        <f t="shared" si="7"/>
        <v>0</v>
      </c>
      <c r="F48" s="53">
        <f t="shared" si="7"/>
        <v>37265194</v>
      </c>
      <c r="G48" s="53">
        <f t="shared" si="7"/>
        <v>758718735</v>
      </c>
      <c r="H48" s="53">
        <f t="shared" si="7"/>
        <v>150000</v>
      </c>
      <c r="I48" s="53">
        <f t="shared" si="7"/>
        <v>0</v>
      </c>
      <c r="J48" s="53">
        <f t="shared" si="7"/>
        <v>758868735</v>
      </c>
      <c r="K48" s="53">
        <f t="shared" si="7"/>
        <v>4622</v>
      </c>
      <c r="L48" s="53">
        <f t="shared" si="7"/>
        <v>0</v>
      </c>
      <c r="M48" s="53">
        <f t="shared" si="7"/>
        <v>0</v>
      </c>
      <c r="N48" s="53">
        <f t="shared" si="7"/>
        <v>4622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758873357</v>
      </c>
      <c r="X48" s="53">
        <f t="shared" si="7"/>
        <v>37265194</v>
      </c>
      <c r="Y48" s="53">
        <f t="shared" si="7"/>
        <v>721608163</v>
      </c>
      <c r="Z48" s="54">
        <f>+IF(X48&lt;&gt;0,+(Y48/X48)*100,0)</f>
        <v>1936.4132734690713</v>
      </c>
      <c r="AA48" s="55">
        <f>SUM(AA45:AA47)</f>
        <v>37265194</v>
      </c>
    </row>
    <row r="49" spans="1:27" ht="12.75">
      <c r="A49" s="56" t="s">
        <v>96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97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98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7" t="s">
        <v>85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99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1692282</v>
      </c>
      <c r="D6" s="18"/>
      <c r="E6" s="19">
        <v>17517000</v>
      </c>
      <c r="F6" s="20">
        <v>583947986</v>
      </c>
      <c r="G6" s="20">
        <v>98679753</v>
      </c>
      <c r="H6" s="20">
        <v>24697373</v>
      </c>
      <c r="I6" s="20">
        <v>18607437</v>
      </c>
      <c r="J6" s="20">
        <v>141984563</v>
      </c>
      <c r="K6" s="20">
        <v>-59019935</v>
      </c>
      <c r="L6" s="20">
        <v>50484130</v>
      </c>
      <c r="M6" s="20">
        <v>-31238439</v>
      </c>
      <c r="N6" s="20">
        <v>-39774244</v>
      </c>
      <c r="O6" s="20">
        <v>-9224173</v>
      </c>
      <c r="P6" s="20">
        <v>-26570062</v>
      </c>
      <c r="Q6" s="20">
        <v>67496428</v>
      </c>
      <c r="R6" s="20">
        <v>31702193</v>
      </c>
      <c r="S6" s="20">
        <v>-49644597</v>
      </c>
      <c r="T6" s="20">
        <v>-27316763</v>
      </c>
      <c r="U6" s="20">
        <v>-36831057</v>
      </c>
      <c r="V6" s="20">
        <v>-113792417</v>
      </c>
      <c r="W6" s="20">
        <v>20120095</v>
      </c>
      <c r="X6" s="20">
        <v>583947986</v>
      </c>
      <c r="Y6" s="20">
        <v>-563827891</v>
      </c>
      <c r="Z6" s="21">
        <v>-96.55</v>
      </c>
      <c r="AA6" s="22">
        <v>583947986</v>
      </c>
    </row>
    <row r="7" spans="1:27" ht="12.75">
      <c r="A7" s="23" t="s">
        <v>34</v>
      </c>
      <c r="B7" s="17"/>
      <c r="C7" s="18"/>
      <c r="D7" s="18"/>
      <c r="E7" s="19"/>
      <c r="F7" s="20"/>
      <c r="G7" s="20">
        <v>200328</v>
      </c>
      <c r="H7" s="20"/>
      <c r="I7" s="20">
        <v>-13929452</v>
      </c>
      <c r="J7" s="20">
        <v>-13729124</v>
      </c>
      <c r="K7" s="20">
        <v>-209801</v>
      </c>
      <c r="L7" s="20"/>
      <c r="M7" s="20"/>
      <c r="N7" s="20">
        <v>-209801</v>
      </c>
      <c r="O7" s="20"/>
      <c r="P7" s="20">
        <v>816258</v>
      </c>
      <c r="Q7" s="20">
        <v>76233</v>
      </c>
      <c r="R7" s="20">
        <v>892491</v>
      </c>
      <c r="S7" s="20">
        <v>34000000</v>
      </c>
      <c r="T7" s="20">
        <v>9000000</v>
      </c>
      <c r="U7" s="20">
        <v>4116459</v>
      </c>
      <c r="V7" s="20">
        <v>47116459</v>
      </c>
      <c r="W7" s="20">
        <v>34070025</v>
      </c>
      <c r="X7" s="20"/>
      <c r="Y7" s="20">
        <v>34070025</v>
      </c>
      <c r="Z7" s="21"/>
      <c r="AA7" s="22"/>
    </row>
    <row r="8" spans="1:27" ht="12.75">
      <c r="A8" s="23" t="s">
        <v>35</v>
      </c>
      <c r="B8" s="17"/>
      <c r="C8" s="18">
        <v>-13100100</v>
      </c>
      <c r="D8" s="18"/>
      <c r="E8" s="19">
        <v>209098000</v>
      </c>
      <c r="F8" s="20">
        <v>134844496</v>
      </c>
      <c r="G8" s="20">
        <v>-19085542</v>
      </c>
      <c r="H8" s="20">
        <v>2932916</v>
      </c>
      <c r="I8" s="20">
        <v>5369700</v>
      </c>
      <c r="J8" s="20">
        <v>-10782926</v>
      </c>
      <c r="K8" s="20">
        <v>5760110</v>
      </c>
      <c r="L8" s="20">
        <v>5643431</v>
      </c>
      <c r="M8" s="20">
        <v>5480990</v>
      </c>
      <c r="N8" s="20">
        <v>16884531</v>
      </c>
      <c r="O8" s="20">
        <v>5191790</v>
      </c>
      <c r="P8" s="20">
        <v>6071703</v>
      </c>
      <c r="Q8" s="20">
        <v>20572280</v>
      </c>
      <c r="R8" s="20">
        <v>31835773</v>
      </c>
      <c r="S8" s="20">
        <v>8770970</v>
      </c>
      <c r="T8" s="20">
        <v>1301892</v>
      </c>
      <c r="U8" s="20">
        <v>7299659</v>
      </c>
      <c r="V8" s="20">
        <v>17372521</v>
      </c>
      <c r="W8" s="20">
        <v>55309899</v>
      </c>
      <c r="X8" s="20">
        <v>134844496</v>
      </c>
      <c r="Y8" s="20">
        <v>-79534597</v>
      </c>
      <c r="Z8" s="21">
        <v>-58.98</v>
      </c>
      <c r="AA8" s="22">
        <v>134844496</v>
      </c>
    </row>
    <row r="9" spans="1:27" ht="12.75">
      <c r="A9" s="23" t="s">
        <v>36</v>
      </c>
      <c r="B9" s="17"/>
      <c r="C9" s="18">
        <v>37623</v>
      </c>
      <c r="D9" s="18"/>
      <c r="E9" s="19"/>
      <c r="F9" s="20">
        <v>20302693</v>
      </c>
      <c r="G9" s="20">
        <v>802324</v>
      </c>
      <c r="H9" s="20">
        <v>375198</v>
      </c>
      <c r="I9" s="20">
        <v>6602342</v>
      </c>
      <c r="J9" s="20">
        <v>7779864</v>
      </c>
      <c r="K9" s="20">
        <v>2694527</v>
      </c>
      <c r="L9" s="20">
        <v>-267587</v>
      </c>
      <c r="M9" s="20">
        <v>5906397</v>
      </c>
      <c r="N9" s="20">
        <v>8333337</v>
      </c>
      <c r="O9" s="20">
        <v>2002886</v>
      </c>
      <c r="P9" s="20">
        <v>2641206</v>
      </c>
      <c r="Q9" s="20">
        <v>2162471</v>
      </c>
      <c r="R9" s="20">
        <v>6806563</v>
      </c>
      <c r="S9" s="20">
        <v>2823593</v>
      </c>
      <c r="T9" s="20">
        <v>2456387</v>
      </c>
      <c r="U9" s="20">
        <v>6579127</v>
      </c>
      <c r="V9" s="20">
        <v>11859107</v>
      </c>
      <c r="W9" s="20">
        <v>34778871</v>
      </c>
      <c r="X9" s="20">
        <v>20302693</v>
      </c>
      <c r="Y9" s="20">
        <v>14476178</v>
      </c>
      <c r="Z9" s="21">
        <v>71.3</v>
      </c>
      <c r="AA9" s="22">
        <v>20302693</v>
      </c>
    </row>
    <row r="10" spans="1:27" ht="12.7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2.75">
      <c r="A11" s="23" t="s">
        <v>38</v>
      </c>
      <c r="B11" s="17"/>
      <c r="C11" s="18"/>
      <c r="D11" s="18"/>
      <c r="E11" s="19"/>
      <c r="F11" s="20"/>
      <c r="G11" s="20">
        <v>51340</v>
      </c>
      <c r="H11" s="20">
        <v>-209130</v>
      </c>
      <c r="I11" s="20">
        <v>172452</v>
      </c>
      <c r="J11" s="20">
        <v>14662</v>
      </c>
      <c r="K11" s="20">
        <v>-154950</v>
      </c>
      <c r="L11" s="20"/>
      <c r="M11" s="20">
        <v>482575</v>
      </c>
      <c r="N11" s="20">
        <v>327625</v>
      </c>
      <c r="O11" s="20">
        <v>57968</v>
      </c>
      <c r="P11" s="20">
        <v>249686</v>
      </c>
      <c r="Q11" s="20">
        <v>285603</v>
      </c>
      <c r="R11" s="20">
        <v>593257</v>
      </c>
      <c r="S11" s="20">
        <v>121187</v>
      </c>
      <c r="T11" s="20">
        <v>7072</v>
      </c>
      <c r="U11" s="20">
        <v>-954175</v>
      </c>
      <c r="V11" s="20">
        <v>-825916</v>
      </c>
      <c r="W11" s="20">
        <v>109628</v>
      </c>
      <c r="X11" s="20"/>
      <c r="Y11" s="20">
        <v>109628</v>
      </c>
      <c r="Z11" s="21"/>
      <c r="AA11" s="22"/>
    </row>
    <row r="12" spans="1:27" ht="12.75">
      <c r="A12" s="27" t="s">
        <v>39</v>
      </c>
      <c r="B12" s="28"/>
      <c r="C12" s="29">
        <f aca="true" t="shared" si="0" ref="C12:Y12">SUM(C6:C11)</f>
        <v>-11370195</v>
      </c>
      <c r="D12" s="29">
        <f>SUM(D6:D11)</f>
        <v>0</v>
      </c>
      <c r="E12" s="30">
        <f t="shared" si="0"/>
        <v>226615000</v>
      </c>
      <c r="F12" s="31">
        <f t="shared" si="0"/>
        <v>739095175</v>
      </c>
      <c r="G12" s="31">
        <f t="shared" si="0"/>
        <v>80648203</v>
      </c>
      <c r="H12" s="31">
        <f t="shared" si="0"/>
        <v>27796357</v>
      </c>
      <c r="I12" s="31">
        <f t="shared" si="0"/>
        <v>16822479</v>
      </c>
      <c r="J12" s="31">
        <f t="shared" si="0"/>
        <v>125267039</v>
      </c>
      <c r="K12" s="31">
        <f t="shared" si="0"/>
        <v>-50930049</v>
      </c>
      <c r="L12" s="31">
        <f t="shared" si="0"/>
        <v>55859974</v>
      </c>
      <c r="M12" s="31">
        <f t="shared" si="0"/>
        <v>-19368477</v>
      </c>
      <c r="N12" s="31">
        <f t="shared" si="0"/>
        <v>-14438552</v>
      </c>
      <c r="O12" s="31">
        <f t="shared" si="0"/>
        <v>-1971529</v>
      </c>
      <c r="P12" s="31">
        <f t="shared" si="0"/>
        <v>-16791209</v>
      </c>
      <c r="Q12" s="31">
        <f t="shared" si="0"/>
        <v>90593015</v>
      </c>
      <c r="R12" s="31">
        <f t="shared" si="0"/>
        <v>71830277</v>
      </c>
      <c r="S12" s="31">
        <f t="shared" si="0"/>
        <v>-3928847</v>
      </c>
      <c r="T12" s="31">
        <f t="shared" si="0"/>
        <v>-14551412</v>
      </c>
      <c r="U12" s="31">
        <f t="shared" si="0"/>
        <v>-19789987</v>
      </c>
      <c r="V12" s="31">
        <f t="shared" si="0"/>
        <v>-38270246</v>
      </c>
      <c r="W12" s="31">
        <f t="shared" si="0"/>
        <v>144388518</v>
      </c>
      <c r="X12" s="31">
        <f t="shared" si="0"/>
        <v>739095175</v>
      </c>
      <c r="Y12" s="31">
        <f t="shared" si="0"/>
        <v>-594706657</v>
      </c>
      <c r="Z12" s="32">
        <f>+IF(X12&lt;&gt;0,+(Y12/X12)*100,0)</f>
        <v>-80.4641509126345</v>
      </c>
      <c r="AA12" s="33">
        <f>SUM(AA6:AA11)</f>
        <v>739095175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/>
      <c r="D15" s="18"/>
      <c r="E15" s="19"/>
      <c r="F15" s="20">
        <v>268766</v>
      </c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>
        <v>268766</v>
      </c>
      <c r="Y15" s="20">
        <v>-268766</v>
      </c>
      <c r="Z15" s="21">
        <v>-100</v>
      </c>
      <c r="AA15" s="22">
        <v>268766</v>
      </c>
    </row>
    <row r="16" spans="1:27" ht="12.75">
      <c r="A16" s="23" t="s">
        <v>42</v>
      </c>
      <c r="B16" s="17"/>
      <c r="C16" s="18">
        <v>29363071</v>
      </c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/>
      <c r="D17" s="18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13194566</v>
      </c>
      <c r="D19" s="18"/>
      <c r="E19" s="19">
        <v>1608787950</v>
      </c>
      <c r="F19" s="20">
        <v>2824454332</v>
      </c>
      <c r="G19" s="20">
        <v>1845566</v>
      </c>
      <c r="H19" s="20">
        <v>3065944</v>
      </c>
      <c r="I19" s="20">
        <v>2510097</v>
      </c>
      <c r="J19" s="20">
        <v>7421607</v>
      </c>
      <c r="K19" s="20">
        <v>4028019</v>
      </c>
      <c r="L19" s="20">
        <v>7378954</v>
      </c>
      <c r="M19" s="20">
        <v>19333143</v>
      </c>
      <c r="N19" s="20">
        <v>30740116</v>
      </c>
      <c r="O19" s="20">
        <v>1703545</v>
      </c>
      <c r="P19" s="20">
        <v>7301354</v>
      </c>
      <c r="Q19" s="20">
        <v>2857619</v>
      </c>
      <c r="R19" s="20">
        <v>11862518</v>
      </c>
      <c r="S19" s="20">
        <v>3429614</v>
      </c>
      <c r="T19" s="20">
        <v>-3532690</v>
      </c>
      <c r="U19" s="20">
        <v>17116387</v>
      </c>
      <c r="V19" s="20">
        <v>17013311</v>
      </c>
      <c r="W19" s="20">
        <v>67037552</v>
      </c>
      <c r="X19" s="20">
        <v>2824454332</v>
      </c>
      <c r="Y19" s="20">
        <v>-2757416780</v>
      </c>
      <c r="Z19" s="21">
        <v>-97.63</v>
      </c>
      <c r="AA19" s="22">
        <v>2824454332</v>
      </c>
    </row>
    <row r="20" spans="1:27" ht="12.75">
      <c r="A20" s="23"/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46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47</v>
      </c>
      <c r="B22" s="17"/>
      <c r="C22" s="18">
        <v>326719</v>
      </c>
      <c r="D22" s="18"/>
      <c r="E22" s="19">
        <v>1058000</v>
      </c>
      <c r="F22" s="20">
        <v>1620497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>
        <v>1620497</v>
      </c>
      <c r="Y22" s="20">
        <v>-1620497</v>
      </c>
      <c r="Z22" s="21">
        <v>-100</v>
      </c>
      <c r="AA22" s="22">
        <v>1620497</v>
      </c>
    </row>
    <row r="23" spans="1:27" ht="12.75">
      <c r="A23" s="23" t="s">
        <v>48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2.75">
      <c r="A24" s="27" t="s">
        <v>49</v>
      </c>
      <c r="B24" s="35"/>
      <c r="C24" s="29">
        <f aca="true" t="shared" si="1" ref="C24:Y24">SUM(C15:C23)</f>
        <v>42884356</v>
      </c>
      <c r="D24" s="29">
        <f>SUM(D15:D23)</f>
        <v>0</v>
      </c>
      <c r="E24" s="36">
        <f t="shared" si="1"/>
        <v>1609845950</v>
      </c>
      <c r="F24" s="37">
        <f t="shared" si="1"/>
        <v>2826343595</v>
      </c>
      <c r="G24" s="37">
        <f t="shared" si="1"/>
        <v>1845566</v>
      </c>
      <c r="H24" s="37">
        <f t="shared" si="1"/>
        <v>3065944</v>
      </c>
      <c r="I24" s="37">
        <f t="shared" si="1"/>
        <v>2510097</v>
      </c>
      <c r="J24" s="37">
        <f t="shared" si="1"/>
        <v>7421607</v>
      </c>
      <c r="K24" s="37">
        <f t="shared" si="1"/>
        <v>4028019</v>
      </c>
      <c r="L24" s="37">
        <f t="shared" si="1"/>
        <v>7378954</v>
      </c>
      <c r="M24" s="37">
        <f t="shared" si="1"/>
        <v>19333143</v>
      </c>
      <c r="N24" s="37">
        <f t="shared" si="1"/>
        <v>30740116</v>
      </c>
      <c r="O24" s="37">
        <f t="shared" si="1"/>
        <v>1703545</v>
      </c>
      <c r="P24" s="37">
        <f t="shared" si="1"/>
        <v>7301354</v>
      </c>
      <c r="Q24" s="37">
        <f t="shared" si="1"/>
        <v>2857619</v>
      </c>
      <c r="R24" s="37">
        <f t="shared" si="1"/>
        <v>11862518</v>
      </c>
      <c r="S24" s="37">
        <f t="shared" si="1"/>
        <v>3429614</v>
      </c>
      <c r="T24" s="37">
        <f t="shared" si="1"/>
        <v>-3532690</v>
      </c>
      <c r="U24" s="37">
        <f t="shared" si="1"/>
        <v>17116387</v>
      </c>
      <c r="V24" s="37">
        <f t="shared" si="1"/>
        <v>17013311</v>
      </c>
      <c r="W24" s="37">
        <f t="shared" si="1"/>
        <v>67037552</v>
      </c>
      <c r="X24" s="37">
        <f t="shared" si="1"/>
        <v>2826343595</v>
      </c>
      <c r="Y24" s="37">
        <f t="shared" si="1"/>
        <v>-2759306043</v>
      </c>
      <c r="Z24" s="38">
        <f>+IF(X24&lt;&gt;0,+(Y24/X24)*100,0)</f>
        <v>-97.6281173980901</v>
      </c>
      <c r="AA24" s="39">
        <f>SUM(AA15:AA23)</f>
        <v>2826343595</v>
      </c>
    </row>
    <row r="25" spans="1:27" ht="12.75">
      <c r="A25" s="27" t="s">
        <v>50</v>
      </c>
      <c r="B25" s="28"/>
      <c r="C25" s="29">
        <f aca="true" t="shared" si="2" ref="C25:Y25">+C12+C24</f>
        <v>31514161</v>
      </c>
      <c r="D25" s="29">
        <f>+D12+D24</f>
        <v>0</v>
      </c>
      <c r="E25" s="30">
        <f t="shared" si="2"/>
        <v>1836460950</v>
      </c>
      <c r="F25" s="31">
        <f t="shared" si="2"/>
        <v>3565438770</v>
      </c>
      <c r="G25" s="31">
        <f t="shared" si="2"/>
        <v>82493769</v>
      </c>
      <c r="H25" s="31">
        <f t="shared" si="2"/>
        <v>30862301</v>
      </c>
      <c r="I25" s="31">
        <f t="shared" si="2"/>
        <v>19332576</v>
      </c>
      <c r="J25" s="31">
        <f t="shared" si="2"/>
        <v>132688646</v>
      </c>
      <c r="K25" s="31">
        <f t="shared" si="2"/>
        <v>-46902030</v>
      </c>
      <c r="L25" s="31">
        <f t="shared" si="2"/>
        <v>63238928</v>
      </c>
      <c r="M25" s="31">
        <f t="shared" si="2"/>
        <v>-35334</v>
      </c>
      <c r="N25" s="31">
        <f t="shared" si="2"/>
        <v>16301564</v>
      </c>
      <c r="O25" s="31">
        <f t="shared" si="2"/>
        <v>-267984</v>
      </c>
      <c r="P25" s="31">
        <f t="shared" si="2"/>
        <v>-9489855</v>
      </c>
      <c r="Q25" s="31">
        <f t="shared" si="2"/>
        <v>93450634</v>
      </c>
      <c r="R25" s="31">
        <f t="shared" si="2"/>
        <v>83692795</v>
      </c>
      <c r="S25" s="31">
        <f t="shared" si="2"/>
        <v>-499233</v>
      </c>
      <c r="T25" s="31">
        <f t="shared" si="2"/>
        <v>-18084102</v>
      </c>
      <c r="U25" s="31">
        <f t="shared" si="2"/>
        <v>-2673600</v>
      </c>
      <c r="V25" s="31">
        <f t="shared" si="2"/>
        <v>-21256935</v>
      </c>
      <c r="W25" s="31">
        <f t="shared" si="2"/>
        <v>211426070</v>
      </c>
      <c r="X25" s="31">
        <f t="shared" si="2"/>
        <v>3565438770</v>
      </c>
      <c r="Y25" s="31">
        <f t="shared" si="2"/>
        <v>-3354012700</v>
      </c>
      <c r="Z25" s="32">
        <f>+IF(X25&lt;&gt;0,+(Y25/X25)*100,0)</f>
        <v>-94.07012478298708</v>
      </c>
      <c r="AA25" s="33">
        <f>+AA12+AA24</f>
        <v>3565438770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51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52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53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54</v>
      </c>
      <c r="B30" s="17"/>
      <c r="C30" s="18">
        <v>-7705585</v>
      </c>
      <c r="D30" s="18"/>
      <c r="E30" s="19">
        <v>-7508000</v>
      </c>
      <c r="F30" s="20">
        <v>-27508000</v>
      </c>
      <c r="G30" s="20">
        <v>-9823</v>
      </c>
      <c r="H30" s="20"/>
      <c r="I30" s="20"/>
      <c r="J30" s="20">
        <v>-9823</v>
      </c>
      <c r="K30" s="20">
        <v>9823</v>
      </c>
      <c r="L30" s="20">
        <v>-371382</v>
      </c>
      <c r="M30" s="20"/>
      <c r="N30" s="20">
        <v>-361559</v>
      </c>
      <c r="O30" s="20"/>
      <c r="P30" s="20"/>
      <c r="Q30" s="20">
        <v>-6086914</v>
      </c>
      <c r="R30" s="20">
        <v>-6086914</v>
      </c>
      <c r="S30" s="20"/>
      <c r="T30" s="20"/>
      <c r="U30" s="20">
        <v>7106114</v>
      </c>
      <c r="V30" s="20">
        <v>7106114</v>
      </c>
      <c r="W30" s="20">
        <v>647818</v>
      </c>
      <c r="X30" s="20">
        <v>-27508000</v>
      </c>
      <c r="Y30" s="20">
        <v>28155818</v>
      </c>
      <c r="Z30" s="21">
        <v>-102.36</v>
      </c>
      <c r="AA30" s="22">
        <v>-27508000</v>
      </c>
    </row>
    <row r="31" spans="1:27" ht="12.75">
      <c r="A31" s="23" t="s">
        <v>55</v>
      </c>
      <c r="B31" s="17"/>
      <c r="C31" s="18"/>
      <c r="D31" s="18"/>
      <c r="E31" s="19">
        <v>-11723000</v>
      </c>
      <c r="F31" s="20">
        <v>-11723000</v>
      </c>
      <c r="G31" s="20">
        <v>-116771</v>
      </c>
      <c r="H31" s="20">
        <v>104528</v>
      </c>
      <c r="I31" s="20">
        <v>13692</v>
      </c>
      <c r="J31" s="20">
        <v>1449</v>
      </c>
      <c r="K31" s="20">
        <v>69321</v>
      </c>
      <c r="L31" s="20">
        <v>69178</v>
      </c>
      <c r="M31" s="20">
        <v>-144391</v>
      </c>
      <c r="N31" s="20">
        <v>-5892</v>
      </c>
      <c r="O31" s="20">
        <v>158181</v>
      </c>
      <c r="P31" s="20">
        <v>-75226</v>
      </c>
      <c r="Q31" s="20">
        <v>32289</v>
      </c>
      <c r="R31" s="20">
        <v>115244</v>
      </c>
      <c r="S31" s="20"/>
      <c r="T31" s="20">
        <v>93361</v>
      </c>
      <c r="U31" s="20">
        <v>-27006</v>
      </c>
      <c r="V31" s="20">
        <v>66355</v>
      </c>
      <c r="W31" s="20">
        <v>177156</v>
      </c>
      <c r="X31" s="20">
        <v>-11723000</v>
      </c>
      <c r="Y31" s="20">
        <v>11900156</v>
      </c>
      <c r="Z31" s="21">
        <v>-101.51</v>
      </c>
      <c r="AA31" s="22">
        <v>-11723000</v>
      </c>
    </row>
    <row r="32" spans="1:27" ht="12.75">
      <c r="A32" s="23" t="s">
        <v>56</v>
      </c>
      <c r="B32" s="17"/>
      <c r="C32" s="18">
        <v>23898864</v>
      </c>
      <c r="D32" s="18"/>
      <c r="E32" s="19">
        <v>-99122000</v>
      </c>
      <c r="F32" s="20">
        <v>-84211111</v>
      </c>
      <c r="G32" s="20">
        <v>16605889</v>
      </c>
      <c r="H32" s="20">
        <v>17908291</v>
      </c>
      <c r="I32" s="20">
        <v>35072771</v>
      </c>
      <c r="J32" s="20">
        <v>69586951</v>
      </c>
      <c r="K32" s="20">
        <v>2739169</v>
      </c>
      <c r="L32" s="20">
        <v>18787632</v>
      </c>
      <c r="M32" s="20">
        <v>12515074</v>
      </c>
      <c r="N32" s="20">
        <v>34041875</v>
      </c>
      <c r="O32" s="20">
        <v>-4041976</v>
      </c>
      <c r="P32" s="20">
        <v>-6797640</v>
      </c>
      <c r="Q32" s="20">
        <v>49276686</v>
      </c>
      <c r="R32" s="20">
        <v>38437070</v>
      </c>
      <c r="S32" s="20">
        <v>8503825</v>
      </c>
      <c r="T32" s="20">
        <v>-19922834</v>
      </c>
      <c r="U32" s="20">
        <v>4066627</v>
      </c>
      <c r="V32" s="20">
        <v>-7352382</v>
      </c>
      <c r="W32" s="20">
        <v>134713514</v>
      </c>
      <c r="X32" s="20">
        <v>-84211111</v>
      </c>
      <c r="Y32" s="20">
        <v>218924625</v>
      </c>
      <c r="Z32" s="21">
        <v>-259.97</v>
      </c>
      <c r="AA32" s="22">
        <v>-84211111</v>
      </c>
    </row>
    <row r="33" spans="1:27" ht="12.75">
      <c r="A33" s="23" t="s">
        <v>57</v>
      </c>
      <c r="B33" s="17"/>
      <c r="C33" s="18"/>
      <c r="D33" s="18"/>
      <c r="E33" s="19">
        <v>-3428000</v>
      </c>
      <c r="F33" s="20">
        <v>-3428000</v>
      </c>
      <c r="G33" s="20"/>
      <c r="H33" s="20"/>
      <c r="I33" s="20"/>
      <c r="J33" s="20"/>
      <c r="K33" s="20"/>
      <c r="L33" s="20">
        <v>-10208</v>
      </c>
      <c r="M33" s="20"/>
      <c r="N33" s="20">
        <v>-10208</v>
      </c>
      <c r="O33" s="20">
        <v>-38522</v>
      </c>
      <c r="P33" s="20">
        <v>38522</v>
      </c>
      <c r="Q33" s="20"/>
      <c r="R33" s="20"/>
      <c r="S33" s="20"/>
      <c r="T33" s="20"/>
      <c r="U33" s="20">
        <v>10208</v>
      </c>
      <c r="V33" s="20">
        <v>10208</v>
      </c>
      <c r="W33" s="20"/>
      <c r="X33" s="20">
        <v>-3428000</v>
      </c>
      <c r="Y33" s="20">
        <v>3428000</v>
      </c>
      <c r="Z33" s="21">
        <v>-100</v>
      </c>
      <c r="AA33" s="22">
        <v>-3428000</v>
      </c>
    </row>
    <row r="34" spans="1:27" ht="12.75">
      <c r="A34" s="27" t="s">
        <v>58</v>
      </c>
      <c r="B34" s="28"/>
      <c r="C34" s="29">
        <f aca="true" t="shared" si="3" ref="C34:Y34">SUM(C29:C33)</f>
        <v>16193279</v>
      </c>
      <c r="D34" s="29">
        <f>SUM(D29:D33)</f>
        <v>0</v>
      </c>
      <c r="E34" s="30">
        <f t="shared" si="3"/>
        <v>-121781000</v>
      </c>
      <c r="F34" s="31">
        <f t="shared" si="3"/>
        <v>-126870111</v>
      </c>
      <c r="G34" s="31">
        <f t="shared" si="3"/>
        <v>16479295</v>
      </c>
      <c r="H34" s="31">
        <f t="shared" si="3"/>
        <v>18012819</v>
      </c>
      <c r="I34" s="31">
        <f t="shared" si="3"/>
        <v>35086463</v>
      </c>
      <c r="J34" s="31">
        <f t="shared" si="3"/>
        <v>69578577</v>
      </c>
      <c r="K34" s="31">
        <f t="shared" si="3"/>
        <v>2818313</v>
      </c>
      <c r="L34" s="31">
        <f t="shared" si="3"/>
        <v>18475220</v>
      </c>
      <c r="M34" s="31">
        <f t="shared" si="3"/>
        <v>12370683</v>
      </c>
      <c r="N34" s="31">
        <f t="shared" si="3"/>
        <v>33664216</v>
      </c>
      <c r="O34" s="31">
        <f t="shared" si="3"/>
        <v>-3922317</v>
      </c>
      <c r="P34" s="31">
        <f t="shared" si="3"/>
        <v>-6834344</v>
      </c>
      <c r="Q34" s="31">
        <f t="shared" si="3"/>
        <v>43222061</v>
      </c>
      <c r="R34" s="31">
        <f t="shared" si="3"/>
        <v>32465400</v>
      </c>
      <c r="S34" s="31">
        <f t="shared" si="3"/>
        <v>8503825</v>
      </c>
      <c r="T34" s="31">
        <f t="shared" si="3"/>
        <v>-19829473</v>
      </c>
      <c r="U34" s="31">
        <f t="shared" si="3"/>
        <v>11155943</v>
      </c>
      <c r="V34" s="31">
        <f t="shared" si="3"/>
        <v>-169705</v>
      </c>
      <c r="W34" s="31">
        <f t="shared" si="3"/>
        <v>135538488</v>
      </c>
      <c r="X34" s="31">
        <f t="shared" si="3"/>
        <v>-126870111</v>
      </c>
      <c r="Y34" s="31">
        <f t="shared" si="3"/>
        <v>262408599</v>
      </c>
      <c r="Z34" s="32">
        <f>+IF(X34&lt;&gt;0,+(Y34/X34)*100,0)</f>
        <v>-206.83248160790214</v>
      </c>
      <c r="AA34" s="33">
        <f>SUM(AA29:AA33)</f>
        <v>-126870111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59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60</v>
      </c>
      <c r="B37" s="17"/>
      <c r="C37" s="18">
        <v>-5501647</v>
      </c>
      <c r="D37" s="18"/>
      <c r="E37" s="19">
        <v>-76008000</v>
      </c>
      <c r="F37" s="20">
        <v>-69783278</v>
      </c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>
        <v>-7070820</v>
      </c>
      <c r="V37" s="20">
        <v>-7070820</v>
      </c>
      <c r="W37" s="20">
        <v>-7070820</v>
      </c>
      <c r="X37" s="20">
        <v>-69783278</v>
      </c>
      <c r="Y37" s="20">
        <v>62712458</v>
      </c>
      <c r="Z37" s="21">
        <v>-89.87</v>
      </c>
      <c r="AA37" s="22">
        <v>-69783278</v>
      </c>
    </row>
    <row r="38" spans="1:27" ht="12.75">
      <c r="A38" s="23" t="s">
        <v>57</v>
      </c>
      <c r="B38" s="17"/>
      <c r="C38" s="18">
        <v>-28833061</v>
      </c>
      <c r="D38" s="18"/>
      <c r="E38" s="19">
        <v>-84991000</v>
      </c>
      <c r="F38" s="20">
        <v>-84991000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-84991000</v>
      </c>
      <c r="Y38" s="20">
        <v>84991000</v>
      </c>
      <c r="Z38" s="21">
        <v>-100</v>
      </c>
      <c r="AA38" s="22">
        <v>-84991000</v>
      </c>
    </row>
    <row r="39" spans="1:27" ht="12.75">
      <c r="A39" s="27" t="s">
        <v>61</v>
      </c>
      <c r="B39" s="35"/>
      <c r="C39" s="29">
        <f aca="true" t="shared" si="4" ref="C39:Y39">SUM(C37:C38)</f>
        <v>-34334708</v>
      </c>
      <c r="D39" s="29">
        <f>SUM(D37:D38)</f>
        <v>0</v>
      </c>
      <c r="E39" s="36">
        <f t="shared" si="4"/>
        <v>-160999000</v>
      </c>
      <c r="F39" s="37">
        <f t="shared" si="4"/>
        <v>-154774278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-7070820</v>
      </c>
      <c r="V39" s="37">
        <f t="shared" si="4"/>
        <v>-7070820</v>
      </c>
      <c r="W39" s="37">
        <f t="shared" si="4"/>
        <v>-7070820</v>
      </c>
      <c r="X39" s="37">
        <f t="shared" si="4"/>
        <v>-154774278</v>
      </c>
      <c r="Y39" s="37">
        <f t="shared" si="4"/>
        <v>147703458</v>
      </c>
      <c r="Z39" s="38">
        <f>+IF(X39&lt;&gt;0,+(Y39/X39)*100,0)</f>
        <v>-95.43152771160076</v>
      </c>
      <c r="AA39" s="39">
        <f>SUM(AA37:AA38)</f>
        <v>-154774278</v>
      </c>
    </row>
    <row r="40" spans="1:27" ht="12.75">
      <c r="A40" s="27" t="s">
        <v>62</v>
      </c>
      <c r="B40" s="28"/>
      <c r="C40" s="29">
        <f aca="true" t="shared" si="5" ref="C40:Y40">+C34+C39</f>
        <v>-18141429</v>
      </c>
      <c r="D40" s="29">
        <f>+D34+D39</f>
        <v>0</v>
      </c>
      <c r="E40" s="30">
        <f t="shared" si="5"/>
        <v>-282780000</v>
      </c>
      <c r="F40" s="31">
        <f t="shared" si="5"/>
        <v>-281644389</v>
      </c>
      <c r="G40" s="31">
        <f t="shared" si="5"/>
        <v>16479295</v>
      </c>
      <c r="H40" s="31">
        <f t="shared" si="5"/>
        <v>18012819</v>
      </c>
      <c r="I40" s="31">
        <f t="shared" si="5"/>
        <v>35086463</v>
      </c>
      <c r="J40" s="31">
        <f t="shared" si="5"/>
        <v>69578577</v>
      </c>
      <c r="K40" s="31">
        <f t="shared" si="5"/>
        <v>2818313</v>
      </c>
      <c r="L40" s="31">
        <f t="shared" si="5"/>
        <v>18475220</v>
      </c>
      <c r="M40" s="31">
        <f t="shared" si="5"/>
        <v>12370683</v>
      </c>
      <c r="N40" s="31">
        <f t="shared" si="5"/>
        <v>33664216</v>
      </c>
      <c r="O40" s="31">
        <f t="shared" si="5"/>
        <v>-3922317</v>
      </c>
      <c r="P40" s="31">
        <f t="shared" si="5"/>
        <v>-6834344</v>
      </c>
      <c r="Q40" s="31">
        <f t="shared" si="5"/>
        <v>43222061</v>
      </c>
      <c r="R40" s="31">
        <f t="shared" si="5"/>
        <v>32465400</v>
      </c>
      <c r="S40" s="31">
        <f t="shared" si="5"/>
        <v>8503825</v>
      </c>
      <c r="T40" s="31">
        <f t="shared" si="5"/>
        <v>-19829473</v>
      </c>
      <c r="U40" s="31">
        <f t="shared" si="5"/>
        <v>4085123</v>
      </c>
      <c r="V40" s="31">
        <f t="shared" si="5"/>
        <v>-7240525</v>
      </c>
      <c r="W40" s="31">
        <f t="shared" si="5"/>
        <v>128467668</v>
      </c>
      <c r="X40" s="31">
        <f t="shared" si="5"/>
        <v>-281644389</v>
      </c>
      <c r="Y40" s="31">
        <f t="shared" si="5"/>
        <v>410112057</v>
      </c>
      <c r="Z40" s="32">
        <f>+IF(X40&lt;&gt;0,+(Y40/X40)*100,0)</f>
        <v>-145.61343063007018</v>
      </c>
      <c r="AA40" s="33">
        <f>+AA34+AA39</f>
        <v>-281644389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49655590</v>
      </c>
      <c r="D42" s="43">
        <f>+D25-D40</f>
        <v>0</v>
      </c>
      <c r="E42" s="44">
        <f t="shared" si="6"/>
        <v>2119240950</v>
      </c>
      <c r="F42" s="45">
        <f t="shared" si="6"/>
        <v>3847083159</v>
      </c>
      <c r="G42" s="45">
        <f t="shared" si="6"/>
        <v>66014474</v>
      </c>
      <c r="H42" s="45">
        <f t="shared" si="6"/>
        <v>12849482</v>
      </c>
      <c r="I42" s="45">
        <f t="shared" si="6"/>
        <v>-15753887</v>
      </c>
      <c r="J42" s="45">
        <f t="shared" si="6"/>
        <v>63110069</v>
      </c>
      <c r="K42" s="45">
        <f t="shared" si="6"/>
        <v>-49720343</v>
      </c>
      <c r="L42" s="45">
        <f t="shared" si="6"/>
        <v>44763708</v>
      </c>
      <c r="M42" s="45">
        <f t="shared" si="6"/>
        <v>-12406017</v>
      </c>
      <c r="N42" s="45">
        <f t="shared" si="6"/>
        <v>-17362652</v>
      </c>
      <c r="O42" s="45">
        <f t="shared" si="6"/>
        <v>3654333</v>
      </c>
      <c r="P42" s="45">
        <f t="shared" si="6"/>
        <v>-2655511</v>
      </c>
      <c r="Q42" s="45">
        <f t="shared" si="6"/>
        <v>50228573</v>
      </c>
      <c r="R42" s="45">
        <f t="shared" si="6"/>
        <v>51227395</v>
      </c>
      <c r="S42" s="45">
        <f t="shared" si="6"/>
        <v>-9003058</v>
      </c>
      <c r="T42" s="45">
        <f t="shared" si="6"/>
        <v>1745371</v>
      </c>
      <c r="U42" s="45">
        <f t="shared" si="6"/>
        <v>-6758723</v>
      </c>
      <c r="V42" s="45">
        <f t="shared" si="6"/>
        <v>-14016410</v>
      </c>
      <c r="W42" s="45">
        <f t="shared" si="6"/>
        <v>82958402</v>
      </c>
      <c r="X42" s="45">
        <f t="shared" si="6"/>
        <v>3847083159</v>
      </c>
      <c r="Y42" s="45">
        <f t="shared" si="6"/>
        <v>-3764124757</v>
      </c>
      <c r="Z42" s="46">
        <f>+IF(X42&lt;&gt;0,+(Y42/X42)*100,0)</f>
        <v>-97.84360257963428</v>
      </c>
      <c r="AA42" s="47">
        <f>+AA25-AA40</f>
        <v>3847083159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-321042</v>
      </c>
      <c r="D45" s="18"/>
      <c r="E45" s="19">
        <v>2071276891</v>
      </c>
      <c r="F45" s="20">
        <v>3761948667</v>
      </c>
      <c r="G45" s="20">
        <v>-74745</v>
      </c>
      <c r="H45" s="20"/>
      <c r="I45" s="20"/>
      <c r="J45" s="20">
        <v>-74745</v>
      </c>
      <c r="K45" s="20">
        <v>74745</v>
      </c>
      <c r="L45" s="20"/>
      <c r="M45" s="20"/>
      <c r="N45" s="20">
        <v>74745</v>
      </c>
      <c r="O45" s="20"/>
      <c r="P45" s="20"/>
      <c r="Q45" s="20"/>
      <c r="R45" s="20"/>
      <c r="S45" s="20"/>
      <c r="T45" s="20"/>
      <c r="U45" s="20"/>
      <c r="V45" s="20"/>
      <c r="W45" s="20"/>
      <c r="X45" s="20">
        <v>3761992349</v>
      </c>
      <c r="Y45" s="20">
        <v>-3761992349</v>
      </c>
      <c r="Z45" s="48">
        <v>-100</v>
      </c>
      <c r="AA45" s="22">
        <v>3761948667</v>
      </c>
    </row>
    <row r="46" spans="1:27" ht="12.7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2.75">
      <c r="A47" s="23"/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68</v>
      </c>
      <c r="B48" s="50" t="s">
        <v>64</v>
      </c>
      <c r="C48" s="51">
        <f aca="true" t="shared" si="7" ref="C48:Y48">SUM(C45:C47)</f>
        <v>-321042</v>
      </c>
      <c r="D48" s="51">
        <f>SUM(D45:D47)</f>
        <v>0</v>
      </c>
      <c r="E48" s="52">
        <f t="shared" si="7"/>
        <v>2071276891</v>
      </c>
      <c r="F48" s="53">
        <f t="shared" si="7"/>
        <v>3761948667</v>
      </c>
      <c r="G48" s="53">
        <f t="shared" si="7"/>
        <v>-74745</v>
      </c>
      <c r="H48" s="53">
        <f t="shared" si="7"/>
        <v>0</v>
      </c>
      <c r="I48" s="53">
        <f t="shared" si="7"/>
        <v>0</v>
      </c>
      <c r="J48" s="53">
        <f t="shared" si="7"/>
        <v>-74745</v>
      </c>
      <c r="K48" s="53">
        <f t="shared" si="7"/>
        <v>74745</v>
      </c>
      <c r="L48" s="53">
        <f t="shared" si="7"/>
        <v>0</v>
      </c>
      <c r="M48" s="53">
        <f t="shared" si="7"/>
        <v>0</v>
      </c>
      <c r="N48" s="53">
        <f t="shared" si="7"/>
        <v>74745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0</v>
      </c>
      <c r="X48" s="53">
        <f t="shared" si="7"/>
        <v>3761992349</v>
      </c>
      <c r="Y48" s="53">
        <f t="shared" si="7"/>
        <v>-3761992349</v>
      </c>
      <c r="Z48" s="54">
        <f>+IF(X48&lt;&gt;0,+(Y48/X48)*100,0)</f>
        <v>-100</v>
      </c>
      <c r="AA48" s="55">
        <f>SUM(AA45:AA47)</f>
        <v>3761948667</v>
      </c>
    </row>
    <row r="49" spans="1:27" ht="12.75">
      <c r="A49" s="56" t="s">
        <v>96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97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98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99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-39682997</v>
      </c>
      <c r="D6" s="18"/>
      <c r="E6" s="19"/>
      <c r="F6" s="20">
        <v>36737227</v>
      </c>
      <c r="G6" s="20">
        <v>-9972528</v>
      </c>
      <c r="H6" s="20">
        <v>148624947</v>
      </c>
      <c r="I6" s="20">
        <v>133384509</v>
      </c>
      <c r="J6" s="20">
        <v>272036928</v>
      </c>
      <c r="K6" s="20">
        <v>-12146525</v>
      </c>
      <c r="L6" s="20">
        <v>-14828147</v>
      </c>
      <c r="M6" s="20">
        <v>-19398483</v>
      </c>
      <c r="N6" s="20">
        <v>-46373155</v>
      </c>
      <c r="O6" s="20">
        <v>76695288</v>
      </c>
      <c r="P6" s="20">
        <v>-37898411</v>
      </c>
      <c r="Q6" s="20">
        <v>-59335817</v>
      </c>
      <c r="R6" s="20">
        <v>-20538940</v>
      </c>
      <c r="S6" s="20">
        <v>-6655816</v>
      </c>
      <c r="T6" s="20">
        <v>-14171731</v>
      </c>
      <c r="U6" s="20">
        <v>-21895785</v>
      </c>
      <c r="V6" s="20">
        <v>-42723332</v>
      </c>
      <c r="W6" s="20">
        <v>162401501</v>
      </c>
      <c r="X6" s="20">
        <v>36737227</v>
      </c>
      <c r="Y6" s="20">
        <v>125664274</v>
      </c>
      <c r="Z6" s="21">
        <v>342.06</v>
      </c>
      <c r="AA6" s="22">
        <v>36737227</v>
      </c>
    </row>
    <row r="7" spans="1:27" ht="12.75">
      <c r="A7" s="23" t="s">
        <v>34</v>
      </c>
      <c r="B7" s="17"/>
      <c r="C7" s="18">
        <v>2198105</v>
      </c>
      <c r="D7" s="18"/>
      <c r="E7" s="19"/>
      <c r="F7" s="20"/>
      <c r="G7" s="20">
        <v>2281701</v>
      </c>
      <c r="H7" s="20">
        <v>183177276</v>
      </c>
      <c r="I7" s="20">
        <v>183278210</v>
      </c>
      <c r="J7" s="20">
        <v>368737187</v>
      </c>
      <c r="K7" s="20">
        <v>113555</v>
      </c>
      <c r="L7" s="20">
        <v>2438046</v>
      </c>
      <c r="M7" s="20">
        <v>1611545</v>
      </c>
      <c r="N7" s="20">
        <v>4163146</v>
      </c>
      <c r="O7" s="20">
        <v>133497</v>
      </c>
      <c r="P7" s="20">
        <v>3406338</v>
      </c>
      <c r="Q7" s="20">
        <v>42138437</v>
      </c>
      <c r="R7" s="20">
        <v>45678272</v>
      </c>
      <c r="S7" s="20">
        <v>291054</v>
      </c>
      <c r="T7" s="20">
        <v>4792726</v>
      </c>
      <c r="U7" s="20">
        <v>3234615</v>
      </c>
      <c r="V7" s="20">
        <v>8318395</v>
      </c>
      <c r="W7" s="20">
        <v>426897000</v>
      </c>
      <c r="X7" s="20"/>
      <c r="Y7" s="20">
        <v>426897000</v>
      </c>
      <c r="Z7" s="21"/>
      <c r="AA7" s="22"/>
    </row>
    <row r="8" spans="1:27" ht="12.75">
      <c r="A8" s="23" t="s">
        <v>35</v>
      </c>
      <c r="B8" s="17"/>
      <c r="C8" s="18">
        <v>-9842440</v>
      </c>
      <c r="D8" s="18"/>
      <c r="E8" s="19"/>
      <c r="F8" s="20">
        <v>69260229</v>
      </c>
      <c r="G8" s="20">
        <v>4433516</v>
      </c>
      <c r="H8" s="20">
        <v>62384524</v>
      </c>
      <c r="I8" s="20">
        <v>64878002</v>
      </c>
      <c r="J8" s="20">
        <v>131696042</v>
      </c>
      <c r="K8" s="20">
        <v>1183236</v>
      </c>
      <c r="L8" s="20">
        <v>8915977</v>
      </c>
      <c r="M8" s="20">
        <v>7114089</v>
      </c>
      <c r="N8" s="20">
        <v>17213302</v>
      </c>
      <c r="O8" s="20">
        <v>3524813</v>
      </c>
      <c r="P8" s="20">
        <v>5037875</v>
      </c>
      <c r="Q8" s="20">
        <v>3116263</v>
      </c>
      <c r="R8" s="20">
        <v>11678951</v>
      </c>
      <c r="S8" s="20">
        <v>6880528</v>
      </c>
      <c r="T8" s="20">
        <v>6055363</v>
      </c>
      <c r="U8" s="20">
        <v>5266423</v>
      </c>
      <c r="V8" s="20">
        <v>18202314</v>
      </c>
      <c r="W8" s="20">
        <v>178790609</v>
      </c>
      <c r="X8" s="20">
        <v>69260229</v>
      </c>
      <c r="Y8" s="20">
        <v>109530380</v>
      </c>
      <c r="Z8" s="21">
        <v>158.14</v>
      </c>
      <c r="AA8" s="22">
        <v>69260229</v>
      </c>
    </row>
    <row r="9" spans="1:27" ht="12.75">
      <c r="A9" s="23" t="s">
        <v>36</v>
      </c>
      <c r="B9" s="17"/>
      <c r="C9" s="18">
        <v>-2298824</v>
      </c>
      <c r="D9" s="18"/>
      <c r="E9" s="19"/>
      <c r="F9" s="20">
        <v>25411328</v>
      </c>
      <c r="G9" s="20">
        <v>-198081</v>
      </c>
      <c r="H9" s="20">
        <v>67997771</v>
      </c>
      <c r="I9" s="20">
        <v>72936741</v>
      </c>
      <c r="J9" s="20">
        <v>140736431</v>
      </c>
      <c r="K9" s="20">
        <v>2146781</v>
      </c>
      <c r="L9" s="20">
        <v>3728165</v>
      </c>
      <c r="M9" s="20">
        <v>3807679</v>
      </c>
      <c r="N9" s="20">
        <v>9682625</v>
      </c>
      <c r="O9" s="20">
        <v>3652156</v>
      </c>
      <c r="P9" s="20">
        <v>2904946</v>
      </c>
      <c r="Q9" s="20">
        <v>2116578</v>
      </c>
      <c r="R9" s="20">
        <v>8673680</v>
      </c>
      <c r="S9" s="20">
        <v>1771939</v>
      </c>
      <c r="T9" s="20">
        <v>2895265</v>
      </c>
      <c r="U9" s="20">
        <v>7371361</v>
      </c>
      <c r="V9" s="20">
        <v>12038565</v>
      </c>
      <c r="W9" s="20">
        <v>171131301</v>
      </c>
      <c r="X9" s="20">
        <v>25411328</v>
      </c>
      <c r="Y9" s="20">
        <v>145719973</v>
      </c>
      <c r="Z9" s="21">
        <v>573.44</v>
      </c>
      <c r="AA9" s="22">
        <v>25411328</v>
      </c>
    </row>
    <row r="10" spans="1:27" ht="12.7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2.75">
      <c r="A11" s="23" t="s">
        <v>38</v>
      </c>
      <c r="B11" s="17"/>
      <c r="C11" s="18">
        <v>-1797672</v>
      </c>
      <c r="D11" s="18"/>
      <c r="E11" s="19"/>
      <c r="F11" s="20">
        <v>2335282</v>
      </c>
      <c r="G11" s="20">
        <v>-204279</v>
      </c>
      <c r="H11" s="20">
        <v>4899762</v>
      </c>
      <c r="I11" s="20">
        <v>5059503</v>
      </c>
      <c r="J11" s="20">
        <v>9754986</v>
      </c>
      <c r="K11" s="20">
        <v>511523</v>
      </c>
      <c r="L11" s="20">
        <v>180343</v>
      </c>
      <c r="M11" s="20">
        <v>172174</v>
      </c>
      <c r="N11" s="20">
        <v>864040</v>
      </c>
      <c r="O11" s="20">
        <v>130833</v>
      </c>
      <c r="P11" s="20"/>
      <c r="Q11" s="20">
        <v>362905</v>
      </c>
      <c r="R11" s="20">
        <v>493738</v>
      </c>
      <c r="S11" s="20">
        <v>17950</v>
      </c>
      <c r="T11" s="20">
        <v>1534798</v>
      </c>
      <c r="U11" s="20">
        <v>-269775</v>
      </c>
      <c r="V11" s="20">
        <v>1282973</v>
      </c>
      <c r="W11" s="20">
        <v>12395737</v>
      </c>
      <c r="X11" s="20">
        <v>2335282</v>
      </c>
      <c r="Y11" s="20">
        <v>10060455</v>
      </c>
      <c r="Z11" s="21">
        <v>430.8</v>
      </c>
      <c r="AA11" s="22">
        <v>2335282</v>
      </c>
    </row>
    <row r="12" spans="1:27" ht="12.75">
      <c r="A12" s="27" t="s">
        <v>39</v>
      </c>
      <c r="B12" s="28"/>
      <c r="C12" s="29">
        <f aca="true" t="shared" si="0" ref="C12:Y12">SUM(C6:C11)</f>
        <v>-51423828</v>
      </c>
      <c r="D12" s="29">
        <f>SUM(D6:D11)</f>
        <v>0</v>
      </c>
      <c r="E12" s="30">
        <f t="shared" si="0"/>
        <v>0</v>
      </c>
      <c r="F12" s="31">
        <f t="shared" si="0"/>
        <v>133744066</v>
      </c>
      <c r="G12" s="31">
        <f t="shared" si="0"/>
        <v>-3659671</v>
      </c>
      <c r="H12" s="31">
        <f t="shared" si="0"/>
        <v>467084280</v>
      </c>
      <c r="I12" s="31">
        <f t="shared" si="0"/>
        <v>459536965</v>
      </c>
      <c r="J12" s="31">
        <f t="shared" si="0"/>
        <v>922961574</v>
      </c>
      <c r="K12" s="31">
        <f t="shared" si="0"/>
        <v>-8191430</v>
      </c>
      <c r="L12" s="31">
        <f t="shared" si="0"/>
        <v>434384</v>
      </c>
      <c r="M12" s="31">
        <f t="shared" si="0"/>
        <v>-6692996</v>
      </c>
      <c r="N12" s="31">
        <f t="shared" si="0"/>
        <v>-14450042</v>
      </c>
      <c r="O12" s="31">
        <f t="shared" si="0"/>
        <v>84136587</v>
      </c>
      <c r="P12" s="31">
        <f t="shared" si="0"/>
        <v>-26549252</v>
      </c>
      <c r="Q12" s="31">
        <f t="shared" si="0"/>
        <v>-11601634</v>
      </c>
      <c r="R12" s="31">
        <f t="shared" si="0"/>
        <v>45985701</v>
      </c>
      <c r="S12" s="31">
        <f t="shared" si="0"/>
        <v>2305655</v>
      </c>
      <c r="T12" s="31">
        <f t="shared" si="0"/>
        <v>1106421</v>
      </c>
      <c r="U12" s="31">
        <f t="shared" si="0"/>
        <v>-6293161</v>
      </c>
      <c r="V12" s="31">
        <f t="shared" si="0"/>
        <v>-2881085</v>
      </c>
      <c r="W12" s="31">
        <f t="shared" si="0"/>
        <v>951616148</v>
      </c>
      <c r="X12" s="31">
        <f t="shared" si="0"/>
        <v>133744066</v>
      </c>
      <c r="Y12" s="31">
        <f t="shared" si="0"/>
        <v>817872082</v>
      </c>
      <c r="Z12" s="32">
        <f>+IF(X12&lt;&gt;0,+(Y12/X12)*100,0)</f>
        <v>611.5202763463166</v>
      </c>
      <c r="AA12" s="33">
        <f>SUM(AA6:AA11)</f>
        <v>133744066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/>
      <c r="D17" s="18"/>
      <c r="E17" s="19"/>
      <c r="F17" s="20">
        <v>20270000</v>
      </c>
      <c r="G17" s="20"/>
      <c r="H17" s="20">
        <v>11136000</v>
      </c>
      <c r="I17" s="20">
        <v>11136000</v>
      </c>
      <c r="J17" s="20">
        <v>22272000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>
        <v>22272000</v>
      </c>
      <c r="X17" s="20">
        <v>20270000</v>
      </c>
      <c r="Y17" s="20">
        <v>2002000</v>
      </c>
      <c r="Z17" s="21">
        <v>9.88</v>
      </c>
      <c r="AA17" s="22">
        <v>20270000</v>
      </c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-67324372</v>
      </c>
      <c r="D19" s="18"/>
      <c r="E19" s="19">
        <v>107903600</v>
      </c>
      <c r="F19" s="20">
        <v>106527175</v>
      </c>
      <c r="G19" s="20"/>
      <c r="H19" s="20">
        <v>879526008</v>
      </c>
      <c r="I19" s="20">
        <v>885857524</v>
      </c>
      <c r="J19" s="20">
        <v>1765383532</v>
      </c>
      <c r="K19" s="20">
        <v>12412453</v>
      </c>
      <c r="L19" s="20">
        <v>5842593</v>
      </c>
      <c r="M19" s="20">
        <v>5014344</v>
      </c>
      <c r="N19" s="20">
        <v>23269390</v>
      </c>
      <c r="O19" s="20">
        <v>12123508</v>
      </c>
      <c r="P19" s="20">
        <v>9700418</v>
      </c>
      <c r="Q19" s="20">
        <v>6014041</v>
      </c>
      <c r="R19" s="20">
        <v>27837967</v>
      </c>
      <c r="S19" s="20">
        <v>3385337</v>
      </c>
      <c r="T19" s="20">
        <v>73126</v>
      </c>
      <c r="U19" s="20">
        <v>20412387</v>
      </c>
      <c r="V19" s="20">
        <v>23870850</v>
      </c>
      <c r="W19" s="20">
        <v>1840361739</v>
      </c>
      <c r="X19" s="20">
        <v>106527175</v>
      </c>
      <c r="Y19" s="20">
        <v>1733834564</v>
      </c>
      <c r="Z19" s="21">
        <v>1627.6</v>
      </c>
      <c r="AA19" s="22">
        <v>106527175</v>
      </c>
    </row>
    <row r="20" spans="1:27" ht="12.75">
      <c r="A20" s="23"/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46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47</v>
      </c>
      <c r="B22" s="17"/>
      <c r="C22" s="18">
        <v>224666</v>
      </c>
      <c r="D22" s="18"/>
      <c r="E22" s="19">
        <v>1966666</v>
      </c>
      <c r="F22" s="20">
        <v>1130045</v>
      </c>
      <c r="G22" s="20"/>
      <c r="H22" s="20">
        <v>630045</v>
      </c>
      <c r="I22" s="20">
        <v>630045</v>
      </c>
      <c r="J22" s="20">
        <v>1260090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>
        <v>-47589</v>
      </c>
      <c r="V22" s="20">
        <v>-47589</v>
      </c>
      <c r="W22" s="20">
        <v>1212501</v>
      </c>
      <c r="X22" s="20">
        <v>1130045</v>
      </c>
      <c r="Y22" s="20">
        <v>82456</v>
      </c>
      <c r="Z22" s="21">
        <v>7.3</v>
      </c>
      <c r="AA22" s="22">
        <v>1130045</v>
      </c>
    </row>
    <row r="23" spans="1:27" ht="12.75">
      <c r="A23" s="23" t="s">
        <v>48</v>
      </c>
      <c r="B23" s="17"/>
      <c r="C23" s="18"/>
      <c r="D23" s="18"/>
      <c r="E23" s="19"/>
      <c r="F23" s="20">
        <v>206303</v>
      </c>
      <c r="G23" s="24"/>
      <c r="H23" s="24">
        <v>206303</v>
      </c>
      <c r="I23" s="24">
        <v>206303</v>
      </c>
      <c r="J23" s="20">
        <v>412606</v>
      </c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>
        <v>412606</v>
      </c>
      <c r="X23" s="20">
        <v>206303</v>
      </c>
      <c r="Y23" s="24">
        <v>206303</v>
      </c>
      <c r="Z23" s="25">
        <v>100</v>
      </c>
      <c r="AA23" s="26">
        <v>206303</v>
      </c>
    </row>
    <row r="24" spans="1:27" ht="12.75">
      <c r="A24" s="27" t="s">
        <v>49</v>
      </c>
      <c r="B24" s="35"/>
      <c r="C24" s="29">
        <f aca="true" t="shared" si="1" ref="C24:Y24">SUM(C15:C23)</f>
        <v>-67099706</v>
      </c>
      <c r="D24" s="29">
        <f>SUM(D15:D23)</f>
        <v>0</v>
      </c>
      <c r="E24" s="36">
        <f t="shared" si="1"/>
        <v>109870266</v>
      </c>
      <c r="F24" s="37">
        <f t="shared" si="1"/>
        <v>128133523</v>
      </c>
      <c r="G24" s="37">
        <f t="shared" si="1"/>
        <v>0</v>
      </c>
      <c r="H24" s="37">
        <f t="shared" si="1"/>
        <v>891498356</v>
      </c>
      <c r="I24" s="37">
        <f t="shared" si="1"/>
        <v>897829872</v>
      </c>
      <c r="J24" s="37">
        <f t="shared" si="1"/>
        <v>1789328228</v>
      </c>
      <c r="K24" s="37">
        <f t="shared" si="1"/>
        <v>12412453</v>
      </c>
      <c r="L24" s="37">
        <f t="shared" si="1"/>
        <v>5842593</v>
      </c>
      <c r="M24" s="37">
        <f t="shared" si="1"/>
        <v>5014344</v>
      </c>
      <c r="N24" s="37">
        <f t="shared" si="1"/>
        <v>23269390</v>
      </c>
      <c r="O24" s="37">
        <f t="shared" si="1"/>
        <v>12123508</v>
      </c>
      <c r="P24" s="37">
        <f t="shared" si="1"/>
        <v>9700418</v>
      </c>
      <c r="Q24" s="37">
        <f t="shared" si="1"/>
        <v>6014041</v>
      </c>
      <c r="R24" s="37">
        <f t="shared" si="1"/>
        <v>27837967</v>
      </c>
      <c r="S24" s="37">
        <f t="shared" si="1"/>
        <v>3385337</v>
      </c>
      <c r="T24" s="37">
        <f t="shared" si="1"/>
        <v>73126</v>
      </c>
      <c r="U24" s="37">
        <f t="shared" si="1"/>
        <v>20364798</v>
      </c>
      <c r="V24" s="37">
        <f t="shared" si="1"/>
        <v>23823261</v>
      </c>
      <c r="W24" s="37">
        <f t="shared" si="1"/>
        <v>1864258846</v>
      </c>
      <c r="X24" s="37">
        <f t="shared" si="1"/>
        <v>128133523</v>
      </c>
      <c r="Y24" s="37">
        <f t="shared" si="1"/>
        <v>1736125323</v>
      </c>
      <c r="Z24" s="38">
        <f>+IF(X24&lt;&gt;0,+(Y24/X24)*100,0)</f>
        <v>1354.9345107759193</v>
      </c>
      <c r="AA24" s="39">
        <f>SUM(AA15:AA23)</f>
        <v>128133523</v>
      </c>
    </row>
    <row r="25" spans="1:27" ht="12.75">
      <c r="A25" s="27" t="s">
        <v>50</v>
      </c>
      <c r="B25" s="28"/>
      <c r="C25" s="29">
        <f aca="true" t="shared" si="2" ref="C25:Y25">+C12+C24</f>
        <v>-118523534</v>
      </c>
      <c r="D25" s="29">
        <f>+D12+D24</f>
        <v>0</v>
      </c>
      <c r="E25" s="30">
        <f t="shared" si="2"/>
        <v>109870266</v>
      </c>
      <c r="F25" s="31">
        <f t="shared" si="2"/>
        <v>261877589</v>
      </c>
      <c r="G25" s="31">
        <f t="shared" si="2"/>
        <v>-3659671</v>
      </c>
      <c r="H25" s="31">
        <f t="shared" si="2"/>
        <v>1358582636</v>
      </c>
      <c r="I25" s="31">
        <f t="shared" si="2"/>
        <v>1357366837</v>
      </c>
      <c r="J25" s="31">
        <f t="shared" si="2"/>
        <v>2712289802</v>
      </c>
      <c r="K25" s="31">
        <f t="shared" si="2"/>
        <v>4221023</v>
      </c>
      <c r="L25" s="31">
        <f t="shared" si="2"/>
        <v>6276977</v>
      </c>
      <c r="M25" s="31">
        <f t="shared" si="2"/>
        <v>-1678652</v>
      </c>
      <c r="N25" s="31">
        <f t="shared" si="2"/>
        <v>8819348</v>
      </c>
      <c r="O25" s="31">
        <f t="shared" si="2"/>
        <v>96260095</v>
      </c>
      <c r="P25" s="31">
        <f t="shared" si="2"/>
        <v>-16848834</v>
      </c>
      <c r="Q25" s="31">
        <f t="shared" si="2"/>
        <v>-5587593</v>
      </c>
      <c r="R25" s="31">
        <f t="shared" si="2"/>
        <v>73823668</v>
      </c>
      <c r="S25" s="31">
        <f t="shared" si="2"/>
        <v>5690992</v>
      </c>
      <c r="T25" s="31">
        <f t="shared" si="2"/>
        <v>1179547</v>
      </c>
      <c r="U25" s="31">
        <f t="shared" si="2"/>
        <v>14071637</v>
      </c>
      <c r="V25" s="31">
        <f t="shared" si="2"/>
        <v>20942176</v>
      </c>
      <c r="W25" s="31">
        <f t="shared" si="2"/>
        <v>2815874994</v>
      </c>
      <c r="X25" s="31">
        <f t="shared" si="2"/>
        <v>261877589</v>
      </c>
      <c r="Y25" s="31">
        <f t="shared" si="2"/>
        <v>2553997405</v>
      </c>
      <c r="Z25" s="32">
        <f>+IF(X25&lt;&gt;0,+(Y25/X25)*100,0)</f>
        <v>975.2638302317653</v>
      </c>
      <c r="AA25" s="33">
        <f>+AA12+AA24</f>
        <v>261877589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51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52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53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54</v>
      </c>
      <c r="B30" s="17"/>
      <c r="C30" s="18">
        <v>124343</v>
      </c>
      <c r="D30" s="18"/>
      <c r="E30" s="19"/>
      <c r="F30" s="20"/>
      <c r="G30" s="20"/>
      <c r="H30" s="20">
        <v>706994</v>
      </c>
      <c r="I30" s="20">
        <v>706994</v>
      </c>
      <c r="J30" s="20">
        <v>1413988</v>
      </c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>
        <v>-226828</v>
      </c>
      <c r="V30" s="20">
        <v>-226828</v>
      </c>
      <c r="W30" s="20">
        <v>1187160</v>
      </c>
      <c r="X30" s="20"/>
      <c r="Y30" s="20">
        <v>1187160</v>
      </c>
      <c r="Z30" s="21"/>
      <c r="AA30" s="22"/>
    </row>
    <row r="31" spans="1:27" ht="12.75">
      <c r="A31" s="23" t="s">
        <v>55</v>
      </c>
      <c r="B31" s="17"/>
      <c r="C31" s="18"/>
      <c r="D31" s="18"/>
      <c r="E31" s="19"/>
      <c r="F31" s="20"/>
      <c r="G31" s="20"/>
      <c r="H31" s="20">
        <v>-3348</v>
      </c>
      <c r="I31" s="20">
        <v>-3348</v>
      </c>
      <c r="J31" s="20">
        <v>-6696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>
        <v>-6696</v>
      </c>
      <c r="X31" s="20"/>
      <c r="Y31" s="20">
        <v>-6696</v>
      </c>
      <c r="Z31" s="21"/>
      <c r="AA31" s="22"/>
    </row>
    <row r="32" spans="1:27" ht="12.75">
      <c r="A32" s="23" t="s">
        <v>56</v>
      </c>
      <c r="B32" s="17"/>
      <c r="C32" s="18">
        <v>-12472197</v>
      </c>
      <c r="D32" s="18"/>
      <c r="E32" s="19"/>
      <c r="F32" s="20">
        <v>74443831</v>
      </c>
      <c r="G32" s="20">
        <v>2471999</v>
      </c>
      <c r="H32" s="20">
        <v>126592128</v>
      </c>
      <c r="I32" s="20">
        <v>128438894</v>
      </c>
      <c r="J32" s="20">
        <v>257503021</v>
      </c>
      <c r="K32" s="20">
        <v>15907780</v>
      </c>
      <c r="L32" s="20">
        <v>14421897</v>
      </c>
      <c r="M32" s="20">
        <v>12877114</v>
      </c>
      <c r="N32" s="20">
        <v>43206791</v>
      </c>
      <c r="O32" s="20">
        <v>15708846</v>
      </c>
      <c r="P32" s="20">
        <v>1540023</v>
      </c>
      <c r="Q32" s="20">
        <v>14027928</v>
      </c>
      <c r="R32" s="20">
        <v>31276797</v>
      </c>
      <c r="S32" s="20">
        <v>13402891</v>
      </c>
      <c r="T32" s="20">
        <v>16555548</v>
      </c>
      <c r="U32" s="20">
        <v>33226120</v>
      </c>
      <c r="V32" s="20">
        <v>63184559</v>
      </c>
      <c r="W32" s="20">
        <v>395171168</v>
      </c>
      <c r="X32" s="20">
        <v>74443831</v>
      </c>
      <c r="Y32" s="20">
        <v>320727337</v>
      </c>
      <c r="Z32" s="21">
        <v>430.83</v>
      </c>
      <c r="AA32" s="22">
        <v>74443831</v>
      </c>
    </row>
    <row r="33" spans="1:27" ht="12.75">
      <c r="A33" s="23" t="s">
        <v>57</v>
      </c>
      <c r="B33" s="17"/>
      <c r="C33" s="18">
        <v>2391756</v>
      </c>
      <c r="D33" s="18"/>
      <c r="E33" s="19"/>
      <c r="F33" s="20"/>
      <c r="G33" s="20"/>
      <c r="H33" s="20">
        <v>231342002</v>
      </c>
      <c r="I33" s="20">
        <v>231342002</v>
      </c>
      <c r="J33" s="20">
        <v>462684004</v>
      </c>
      <c r="K33" s="20"/>
      <c r="L33" s="20"/>
      <c r="M33" s="20"/>
      <c r="N33" s="20"/>
      <c r="O33" s="20"/>
      <c r="P33" s="20"/>
      <c r="Q33" s="20"/>
      <c r="R33" s="20"/>
      <c r="S33" s="20"/>
      <c r="T33" s="20">
        <v>-820</v>
      </c>
      <c r="U33" s="20">
        <v>1218093</v>
      </c>
      <c r="V33" s="20">
        <v>1217273</v>
      </c>
      <c r="W33" s="20">
        <v>463901277</v>
      </c>
      <c r="X33" s="20"/>
      <c r="Y33" s="20">
        <v>463901277</v>
      </c>
      <c r="Z33" s="21"/>
      <c r="AA33" s="22"/>
    </row>
    <row r="34" spans="1:27" ht="12.75">
      <c r="A34" s="27" t="s">
        <v>58</v>
      </c>
      <c r="B34" s="28"/>
      <c r="C34" s="29">
        <f aca="true" t="shared" si="3" ref="C34:Y34">SUM(C29:C33)</f>
        <v>-9956098</v>
      </c>
      <c r="D34" s="29">
        <f>SUM(D29:D33)</f>
        <v>0</v>
      </c>
      <c r="E34" s="30">
        <f t="shared" si="3"/>
        <v>0</v>
      </c>
      <c r="F34" s="31">
        <f t="shared" si="3"/>
        <v>74443831</v>
      </c>
      <c r="G34" s="31">
        <f t="shared" si="3"/>
        <v>2471999</v>
      </c>
      <c r="H34" s="31">
        <f t="shared" si="3"/>
        <v>358637776</v>
      </c>
      <c r="I34" s="31">
        <f t="shared" si="3"/>
        <v>360484542</v>
      </c>
      <c r="J34" s="31">
        <f t="shared" si="3"/>
        <v>721594317</v>
      </c>
      <c r="K34" s="31">
        <f t="shared" si="3"/>
        <v>15907780</v>
      </c>
      <c r="L34" s="31">
        <f t="shared" si="3"/>
        <v>14421897</v>
      </c>
      <c r="M34" s="31">
        <f t="shared" si="3"/>
        <v>12877114</v>
      </c>
      <c r="N34" s="31">
        <f t="shared" si="3"/>
        <v>43206791</v>
      </c>
      <c r="O34" s="31">
        <f t="shared" si="3"/>
        <v>15708846</v>
      </c>
      <c r="P34" s="31">
        <f t="shared" si="3"/>
        <v>1540023</v>
      </c>
      <c r="Q34" s="31">
        <f t="shared" si="3"/>
        <v>14027928</v>
      </c>
      <c r="R34" s="31">
        <f t="shared" si="3"/>
        <v>31276797</v>
      </c>
      <c r="S34" s="31">
        <f t="shared" si="3"/>
        <v>13402891</v>
      </c>
      <c r="T34" s="31">
        <f t="shared" si="3"/>
        <v>16554728</v>
      </c>
      <c r="U34" s="31">
        <f t="shared" si="3"/>
        <v>34217385</v>
      </c>
      <c r="V34" s="31">
        <f t="shared" si="3"/>
        <v>64175004</v>
      </c>
      <c r="W34" s="31">
        <f t="shared" si="3"/>
        <v>860252909</v>
      </c>
      <c r="X34" s="31">
        <f t="shared" si="3"/>
        <v>74443831</v>
      </c>
      <c r="Y34" s="31">
        <f t="shared" si="3"/>
        <v>785809078</v>
      </c>
      <c r="Z34" s="32">
        <f>+IF(X34&lt;&gt;0,+(Y34/X34)*100,0)</f>
        <v>1055.5731313720273</v>
      </c>
      <c r="AA34" s="33">
        <f>SUM(AA29:AA33)</f>
        <v>74443831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59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60</v>
      </c>
      <c r="B37" s="17"/>
      <c r="C37" s="18">
        <v>-706995</v>
      </c>
      <c r="D37" s="18"/>
      <c r="E37" s="19"/>
      <c r="F37" s="20"/>
      <c r="G37" s="20"/>
      <c r="H37" s="20">
        <v>480166</v>
      </c>
      <c r="I37" s="20">
        <v>480166</v>
      </c>
      <c r="J37" s="20">
        <v>960332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>
        <v>-480166</v>
      </c>
      <c r="V37" s="20">
        <v>-480166</v>
      </c>
      <c r="W37" s="20">
        <v>480166</v>
      </c>
      <c r="X37" s="20"/>
      <c r="Y37" s="20">
        <v>480166</v>
      </c>
      <c r="Z37" s="21"/>
      <c r="AA37" s="22"/>
    </row>
    <row r="38" spans="1:27" ht="12.75">
      <c r="A38" s="23" t="s">
        <v>57</v>
      </c>
      <c r="B38" s="17"/>
      <c r="C38" s="18"/>
      <c r="D38" s="18"/>
      <c r="E38" s="19"/>
      <c r="F38" s="20">
        <v>60896619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60896619</v>
      </c>
      <c r="Y38" s="20">
        <v>-60896619</v>
      </c>
      <c r="Z38" s="21">
        <v>-100</v>
      </c>
      <c r="AA38" s="22">
        <v>60896619</v>
      </c>
    </row>
    <row r="39" spans="1:27" ht="12.75">
      <c r="A39" s="27" t="s">
        <v>61</v>
      </c>
      <c r="B39" s="35"/>
      <c r="C39" s="29">
        <f aca="true" t="shared" si="4" ref="C39:Y39">SUM(C37:C38)</f>
        <v>-706995</v>
      </c>
      <c r="D39" s="29">
        <f>SUM(D37:D38)</f>
        <v>0</v>
      </c>
      <c r="E39" s="36">
        <f t="shared" si="4"/>
        <v>0</v>
      </c>
      <c r="F39" s="37">
        <f t="shared" si="4"/>
        <v>60896619</v>
      </c>
      <c r="G39" s="37">
        <f t="shared" si="4"/>
        <v>0</v>
      </c>
      <c r="H39" s="37">
        <f t="shared" si="4"/>
        <v>480166</v>
      </c>
      <c r="I39" s="37">
        <f t="shared" si="4"/>
        <v>480166</v>
      </c>
      <c r="J39" s="37">
        <f t="shared" si="4"/>
        <v>960332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-480166</v>
      </c>
      <c r="V39" s="37">
        <f t="shared" si="4"/>
        <v>-480166</v>
      </c>
      <c r="W39" s="37">
        <f t="shared" si="4"/>
        <v>480166</v>
      </c>
      <c r="X39" s="37">
        <f t="shared" si="4"/>
        <v>60896619</v>
      </c>
      <c r="Y39" s="37">
        <f t="shared" si="4"/>
        <v>-60416453</v>
      </c>
      <c r="Z39" s="38">
        <f>+IF(X39&lt;&gt;0,+(Y39/X39)*100,0)</f>
        <v>-99.21150630710713</v>
      </c>
      <c r="AA39" s="39">
        <f>SUM(AA37:AA38)</f>
        <v>60896619</v>
      </c>
    </row>
    <row r="40" spans="1:27" ht="12.75">
      <c r="A40" s="27" t="s">
        <v>62</v>
      </c>
      <c r="B40" s="28"/>
      <c r="C40" s="29">
        <f aca="true" t="shared" si="5" ref="C40:Y40">+C34+C39</f>
        <v>-10663093</v>
      </c>
      <c r="D40" s="29">
        <f>+D34+D39</f>
        <v>0</v>
      </c>
      <c r="E40" s="30">
        <f t="shared" si="5"/>
        <v>0</v>
      </c>
      <c r="F40" s="31">
        <f t="shared" si="5"/>
        <v>135340450</v>
      </c>
      <c r="G40" s="31">
        <f t="shared" si="5"/>
        <v>2471999</v>
      </c>
      <c r="H40" s="31">
        <f t="shared" si="5"/>
        <v>359117942</v>
      </c>
      <c r="I40" s="31">
        <f t="shared" si="5"/>
        <v>360964708</v>
      </c>
      <c r="J40" s="31">
        <f t="shared" si="5"/>
        <v>722554649</v>
      </c>
      <c r="K40" s="31">
        <f t="shared" si="5"/>
        <v>15907780</v>
      </c>
      <c r="L40" s="31">
        <f t="shared" si="5"/>
        <v>14421897</v>
      </c>
      <c r="M40" s="31">
        <f t="shared" si="5"/>
        <v>12877114</v>
      </c>
      <c r="N40" s="31">
        <f t="shared" si="5"/>
        <v>43206791</v>
      </c>
      <c r="O40" s="31">
        <f t="shared" si="5"/>
        <v>15708846</v>
      </c>
      <c r="P40" s="31">
        <f t="shared" si="5"/>
        <v>1540023</v>
      </c>
      <c r="Q40" s="31">
        <f t="shared" si="5"/>
        <v>14027928</v>
      </c>
      <c r="R40" s="31">
        <f t="shared" si="5"/>
        <v>31276797</v>
      </c>
      <c r="S40" s="31">
        <f t="shared" si="5"/>
        <v>13402891</v>
      </c>
      <c r="T40" s="31">
        <f t="shared" si="5"/>
        <v>16554728</v>
      </c>
      <c r="U40" s="31">
        <f t="shared" si="5"/>
        <v>33737219</v>
      </c>
      <c r="V40" s="31">
        <f t="shared" si="5"/>
        <v>63694838</v>
      </c>
      <c r="W40" s="31">
        <f t="shared" si="5"/>
        <v>860733075</v>
      </c>
      <c r="X40" s="31">
        <f t="shared" si="5"/>
        <v>135340450</v>
      </c>
      <c r="Y40" s="31">
        <f t="shared" si="5"/>
        <v>725392625</v>
      </c>
      <c r="Z40" s="32">
        <f>+IF(X40&lt;&gt;0,+(Y40/X40)*100,0)</f>
        <v>535.9762177530812</v>
      </c>
      <c r="AA40" s="33">
        <f>+AA34+AA39</f>
        <v>135340450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-107860441</v>
      </c>
      <c r="D42" s="43">
        <f>+D25-D40</f>
        <v>0</v>
      </c>
      <c r="E42" s="44">
        <f t="shared" si="6"/>
        <v>109870266</v>
      </c>
      <c r="F42" s="45">
        <f t="shared" si="6"/>
        <v>126537139</v>
      </c>
      <c r="G42" s="45">
        <f t="shared" si="6"/>
        <v>-6131670</v>
      </c>
      <c r="H42" s="45">
        <f t="shared" si="6"/>
        <v>999464694</v>
      </c>
      <c r="I42" s="45">
        <f t="shared" si="6"/>
        <v>996402129</v>
      </c>
      <c r="J42" s="45">
        <f t="shared" si="6"/>
        <v>1989735153</v>
      </c>
      <c r="K42" s="45">
        <f t="shared" si="6"/>
        <v>-11686757</v>
      </c>
      <c r="L42" s="45">
        <f t="shared" si="6"/>
        <v>-8144920</v>
      </c>
      <c r="M42" s="45">
        <f t="shared" si="6"/>
        <v>-14555766</v>
      </c>
      <c r="N42" s="45">
        <f t="shared" si="6"/>
        <v>-34387443</v>
      </c>
      <c r="O42" s="45">
        <f t="shared" si="6"/>
        <v>80551249</v>
      </c>
      <c r="P42" s="45">
        <f t="shared" si="6"/>
        <v>-18388857</v>
      </c>
      <c r="Q42" s="45">
        <f t="shared" si="6"/>
        <v>-19615521</v>
      </c>
      <c r="R42" s="45">
        <f t="shared" si="6"/>
        <v>42546871</v>
      </c>
      <c r="S42" s="45">
        <f t="shared" si="6"/>
        <v>-7711899</v>
      </c>
      <c r="T42" s="45">
        <f t="shared" si="6"/>
        <v>-15375181</v>
      </c>
      <c r="U42" s="45">
        <f t="shared" si="6"/>
        <v>-19665582</v>
      </c>
      <c r="V42" s="45">
        <f t="shared" si="6"/>
        <v>-42752662</v>
      </c>
      <c r="W42" s="45">
        <f t="shared" si="6"/>
        <v>1955141919</v>
      </c>
      <c r="X42" s="45">
        <f t="shared" si="6"/>
        <v>126537139</v>
      </c>
      <c r="Y42" s="45">
        <f t="shared" si="6"/>
        <v>1828604780</v>
      </c>
      <c r="Z42" s="46">
        <f>+IF(X42&lt;&gt;0,+(Y42/X42)*100,0)</f>
        <v>1445.113106279414</v>
      </c>
      <c r="AA42" s="47">
        <f>+AA25-AA40</f>
        <v>126537139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3</v>
      </c>
      <c r="D45" s="18"/>
      <c r="E45" s="19">
        <v>45000000</v>
      </c>
      <c r="F45" s="20">
        <v>19509964</v>
      </c>
      <c r="G45" s="20">
        <v>3</v>
      </c>
      <c r="H45" s="20">
        <v>894806628</v>
      </c>
      <c r="I45" s="20">
        <v>894806628</v>
      </c>
      <c r="J45" s="20">
        <v>1789613259</v>
      </c>
      <c r="K45" s="20"/>
      <c r="L45" s="20"/>
      <c r="M45" s="20"/>
      <c r="N45" s="20"/>
      <c r="O45" s="20"/>
      <c r="P45" s="20"/>
      <c r="Q45" s="20">
        <v>4</v>
      </c>
      <c r="R45" s="20">
        <v>4</v>
      </c>
      <c r="S45" s="20">
        <v>6</v>
      </c>
      <c r="T45" s="20">
        <v>7</v>
      </c>
      <c r="U45" s="20">
        <v>9</v>
      </c>
      <c r="V45" s="20">
        <v>22</v>
      </c>
      <c r="W45" s="20">
        <v>1789613285</v>
      </c>
      <c r="X45" s="20">
        <v>19509964</v>
      </c>
      <c r="Y45" s="20">
        <v>1770103321</v>
      </c>
      <c r="Z45" s="48">
        <v>9072.82</v>
      </c>
      <c r="AA45" s="22">
        <v>19509964</v>
      </c>
    </row>
    <row r="46" spans="1:27" ht="12.7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2.75">
      <c r="A47" s="23"/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68</v>
      </c>
      <c r="B48" s="50" t="s">
        <v>64</v>
      </c>
      <c r="C48" s="51">
        <f aca="true" t="shared" si="7" ref="C48:Y48">SUM(C45:C47)</f>
        <v>3</v>
      </c>
      <c r="D48" s="51">
        <f>SUM(D45:D47)</f>
        <v>0</v>
      </c>
      <c r="E48" s="52">
        <f t="shared" si="7"/>
        <v>45000000</v>
      </c>
      <c r="F48" s="53">
        <f t="shared" si="7"/>
        <v>19509964</v>
      </c>
      <c r="G48" s="53">
        <f t="shared" si="7"/>
        <v>3</v>
      </c>
      <c r="H48" s="53">
        <f t="shared" si="7"/>
        <v>894806628</v>
      </c>
      <c r="I48" s="53">
        <f t="shared" si="7"/>
        <v>894806628</v>
      </c>
      <c r="J48" s="53">
        <f t="shared" si="7"/>
        <v>1789613259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4</v>
      </c>
      <c r="R48" s="53">
        <f t="shared" si="7"/>
        <v>4</v>
      </c>
      <c r="S48" s="53">
        <f t="shared" si="7"/>
        <v>6</v>
      </c>
      <c r="T48" s="53">
        <f t="shared" si="7"/>
        <v>7</v>
      </c>
      <c r="U48" s="53">
        <f t="shared" si="7"/>
        <v>9</v>
      </c>
      <c r="V48" s="53">
        <f t="shared" si="7"/>
        <v>22</v>
      </c>
      <c r="W48" s="53">
        <f t="shared" si="7"/>
        <v>1789613285</v>
      </c>
      <c r="X48" s="53">
        <f t="shared" si="7"/>
        <v>19509964</v>
      </c>
      <c r="Y48" s="53">
        <f t="shared" si="7"/>
        <v>1770103321</v>
      </c>
      <c r="Z48" s="54">
        <f>+IF(X48&lt;&gt;0,+(Y48/X48)*100,0)</f>
        <v>9072.816951379305</v>
      </c>
      <c r="AA48" s="55">
        <f>SUM(AA45:AA47)</f>
        <v>19509964</v>
      </c>
    </row>
    <row r="49" spans="1:27" ht="12.75">
      <c r="A49" s="56" t="s">
        <v>96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97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98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7" t="s">
        <v>86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99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12030978</v>
      </c>
      <c r="D6" s="18"/>
      <c r="E6" s="19">
        <v>14152837</v>
      </c>
      <c r="F6" s="20">
        <v>11186690</v>
      </c>
      <c r="G6" s="20">
        <v>42881498</v>
      </c>
      <c r="H6" s="20">
        <v>4837772</v>
      </c>
      <c r="I6" s="20">
        <v>-7940635</v>
      </c>
      <c r="J6" s="20">
        <v>39778635</v>
      </c>
      <c r="K6" s="20">
        <v>-5359716</v>
      </c>
      <c r="L6" s="20">
        <v>9546503</v>
      </c>
      <c r="M6" s="20">
        <v>24506737</v>
      </c>
      <c r="N6" s="20">
        <v>28693524</v>
      </c>
      <c r="O6" s="20">
        <v>-4003770</v>
      </c>
      <c r="P6" s="20">
        <v>-7656574</v>
      </c>
      <c r="Q6" s="20">
        <v>24006797</v>
      </c>
      <c r="R6" s="20">
        <v>12346453</v>
      </c>
      <c r="S6" s="20">
        <v>5269720</v>
      </c>
      <c r="T6" s="20">
        <v>5789676</v>
      </c>
      <c r="U6" s="20"/>
      <c r="V6" s="20">
        <v>11059396</v>
      </c>
      <c r="W6" s="20">
        <v>91878008</v>
      </c>
      <c r="X6" s="20">
        <v>11186690</v>
      </c>
      <c r="Y6" s="20">
        <v>80691318</v>
      </c>
      <c r="Z6" s="21">
        <v>721.32</v>
      </c>
      <c r="AA6" s="22">
        <v>11186690</v>
      </c>
    </row>
    <row r="7" spans="1:27" ht="12.75">
      <c r="A7" s="23" t="s">
        <v>34</v>
      </c>
      <c r="B7" s="17"/>
      <c r="C7" s="18">
        <v>1055712</v>
      </c>
      <c r="D7" s="18"/>
      <c r="E7" s="19"/>
      <c r="F7" s="20">
        <v>5111883</v>
      </c>
      <c r="G7" s="20">
        <v>5111882</v>
      </c>
      <c r="H7" s="20">
        <v>63602</v>
      </c>
      <c r="I7" s="20">
        <v>43877</v>
      </c>
      <c r="J7" s="20">
        <v>5219361</v>
      </c>
      <c r="K7" s="20">
        <v>31576</v>
      </c>
      <c r="L7" s="20">
        <v>50708</v>
      </c>
      <c r="M7" s="20">
        <v>24555</v>
      </c>
      <c r="N7" s="20">
        <v>106839</v>
      </c>
      <c r="O7" s="20">
        <v>56313</v>
      </c>
      <c r="P7" s="20">
        <v>36176</v>
      </c>
      <c r="Q7" s="20">
        <v>61348</v>
      </c>
      <c r="R7" s="20">
        <v>153837</v>
      </c>
      <c r="S7" s="20">
        <v>17425</v>
      </c>
      <c r="T7" s="20">
        <v>6173</v>
      </c>
      <c r="U7" s="20"/>
      <c r="V7" s="20">
        <v>23598</v>
      </c>
      <c r="W7" s="20">
        <v>5503635</v>
      </c>
      <c r="X7" s="20">
        <v>5111883</v>
      </c>
      <c r="Y7" s="20">
        <v>391752</v>
      </c>
      <c r="Z7" s="21">
        <v>7.66</v>
      </c>
      <c r="AA7" s="22">
        <v>5111883</v>
      </c>
    </row>
    <row r="8" spans="1:27" ht="12.75">
      <c r="A8" s="23" t="s">
        <v>35</v>
      </c>
      <c r="B8" s="17"/>
      <c r="C8" s="18">
        <v>22631402</v>
      </c>
      <c r="D8" s="18"/>
      <c r="E8" s="19">
        <v>-6339960</v>
      </c>
      <c r="F8" s="20">
        <v>17897989</v>
      </c>
      <c r="G8" s="20">
        <v>36552002</v>
      </c>
      <c r="H8" s="20">
        <v>2454824</v>
      </c>
      <c r="I8" s="20">
        <v>3598997</v>
      </c>
      <c r="J8" s="20">
        <v>42605823</v>
      </c>
      <c r="K8" s="20">
        <v>-199297</v>
      </c>
      <c r="L8" s="20">
        <v>4583374</v>
      </c>
      <c r="M8" s="20">
        <v>2273797</v>
      </c>
      <c r="N8" s="20">
        <v>6657874</v>
      </c>
      <c r="O8" s="20">
        <v>5823345</v>
      </c>
      <c r="P8" s="20">
        <v>627877025</v>
      </c>
      <c r="Q8" s="20">
        <v>-620227619</v>
      </c>
      <c r="R8" s="20">
        <v>13472751</v>
      </c>
      <c r="S8" s="20">
        <v>6995827</v>
      </c>
      <c r="T8" s="20">
        <v>3401200</v>
      </c>
      <c r="U8" s="20"/>
      <c r="V8" s="20">
        <v>10397027</v>
      </c>
      <c r="W8" s="20">
        <v>73133475</v>
      </c>
      <c r="X8" s="20">
        <v>17897989</v>
      </c>
      <c r="Y8" s="20">
        <v>55235486</v>
      </c>
      <c r="Z8" s="21">
        <v>308.61</v>
      </c>
      <c r="AA8" s="22">
        <v>17897989</v>
      </c>
    </row>
    <row r="9" spans="1:27" ht="12.75">
      <c r="A9" s="23" t="s">
        <v>36</v>
      </c>
      <c r="B9" s="17"/>
      <c r="C9" s="18">
        <v>22574285</v>
      </c>
      <c r="D9" s="18"/>
      <c r="E9" s="19"/>
      <c r="F9" s="20">
        <v>23318884</v>
      </c>
      <c r="G9" s="20">
        <v>22190930</v>
      </c>
      <c r="H9" s="20">
        <v>1413900</v>
      </c>
      <c r="I9" s="20">
        <v>4020442</v>
      </c>
      <c r="J9" s="20">
        <v>27625272</v>
      </c>
      <c r="K9" s="20">
        <v>1147352</v>
      </c>
      <c r="L9" s="20">
        <v>3597295</v>
      </c>
      <c r="M9" s="20">
        <v>3328722</v>
      </c>
      <c r="N9" s="20">
        <v>8073369</v>
      </c>
      <c r="O9" s="20">
        <v>2085007</v>
      </c>
      <c r="P9" s="20">
        <v>1345545</v>
      </c>
      <c r="Q9" s="20">
        <v>814705</v>
      </c>
      <c r="R9" s="20">
        <v>4245257</v>
      </c>
      <c r="S9" s="20">
        <v>2776747</v>
      </c>
      <c r="T9" s="20">
        <v>1878239</v>
      </c>
      <c r="U9" s="20"/>
      <c r="V9" s="20">
        <v>4654986</v>
      </c>
      <c r="W9" s="20">
        <v>44598884</v>
      </c>
      <c r="X9" s="20">
        <v>23318884</v>
      </c>
      <c r="Y9" s="20">
        <v>21280000</v>
      </c>
      <c r="Z9" s="21">
        <v>91.26</v>
      </c>
      <c r="AA9" s="22">
        <v>23318884</v>
      </c>
    </row>
    <row r="10" spans="1:27" ht="12.7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2.75">
      <c r="A11" s="23" t="s">
        <v>38</v>
      </c>
      <c r="B11" s="17"/>
      <c r="C11" s="18">
        <v>55868343</v>
      </c>
      <c r="D11" s="18"/>
      <c r="E11" s="19"/>
      <c r="F11" s="20">
        <v>400000</v>
      </c>
      <c r="G11" s="20">
        <v>55868343</v>
      </c>
      <c r="H11" s="20"/>
      <c r="I11" s="20"/>
      <c r="J11" s="20">
        <v>55868343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>
        <v>55868343</v>
      </c>
      <c r="X11" s="20">
        <v>400000</v>
      </c>
      <c r="Y11" s="20">
        <v>55468343</v>
      </c>
      <c r="Z11" s="21">
        <v>13867.09</v>
      </c>
      <c r="AA11" s="22">
        <v>400000</v>
      </c>
    </row>
    <row r="12" spans="1:27" ht="12.75">
      <c r="A12" s="27" t="s">
        <v>39</v>
      </c>
      <c r="B12" s="28"/>
      <c r="C12" s="29">
        <f aca="true" t="shared" si="0" ref="C12:Y12">SUM(C6:C11)</f>
        <v>114160720</v>
      </c>
      <c r="D12" s="29">
        <f>SUM(D6:D11)</f>
        <v>0</v>
      </c>
      <c r="E12" s="30">
        <f t="shared" si="0"/>
        <v>7812877</v>
      </c>
      <c r="F12" s="31">
        <f t="shared" si="0"/>
        <v>57915446</v>
      </c>
      <c r="G12" s="31">
        <f t="shared" si="0"/>
        <v>162604655</v>
      </c>
      <c r="H12" s="31">
        <f t="shared" si="0"/>
        <v>8770098</v>
      </c>
      <c r="I12" s="31">
        <f t="shared" si="0"/>
        <v>-277319</v>
      </c>
      <c r="J12" s="31">
        <f t="shared" si="0"/>
        <v>171097434</v>
      </c>
      <c r="K12" s="31">
        <f t="shared" si="0"/>
        <v>-4380085</v>
      </c>
      <c r="L12" s="31">
        <f t="shared" si="0"/>
        <v>17777880</v>
      </c>
      <c r="M12" s="31">
        <f t="shared" si="0"/>
        <v>30133811</v>
      </c>
      <c r="N12" s="31">
        <f t="shared" si="0"/>
        <v>43531606</v>
      </c>
      <c r="O12" s="31">
        <f t="shared" si="0"/>
        <v>3960895</v>
      </c>
      <c r="P12" s="31">
        <f t="shared" si="0"/>
        <v>621602172</v>
      </c>
      <c r="Q12" s="31">
        <f t="shared" si="0"/>
        <v>-595344769</v>
      </c>
      <c r="R12" s="31">
        <f t="shared" si="0"/>
        <v>30218298</v>
      </c>
      <c r="S12" s="31">
        <f t="shared" si="0"/>
        <v>15059719</v>
      </c>
      <c r="T12" s="31">
        <f t="shared" si="0"/>
        <v>11075288</v>
      </c>
      <c r="U12" s="31">
        <f t="shared" si="0"/>
        <v>0</v>
      </c>
      <c r="V12" s="31">
        <f t="shared" si="0"/>
        <v>26135007</v>
      </c>
      <c r="W12" s="31">
        <f t="shared" si="0"/>
        <v>270982345</v>
      </c>
      <c r="X12" s="31">
        <f t="shared" si="0"/>
        <v>57915446</v>
      </c>
      <c r="Y12" s="31">
        <f t="shared" si="0"/>
        <v>213066899</v>
      </c>
      <c r="Z12" s="32">
        <f>+IF(X12&lt;&gt;0,+(Y12/X12)*100,0)</f>
        <v>367.89304704655126</v>
      </c>
      <c r="AA12" s="33">
        <f>SUM(AA6:AA11)</f>
        <v>57915446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>
        <v>182469</v>
      </c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>
        <v>284835563</v>
      </c>
      <c r="D17" s="18"/>
      <c r="E17" s="19"/>
      <c r="F17" s="20">
        <v>284835562</v>
      </c>
      <c r="G17" s="20">
        <v>282015409</v>
      </c>
      <c r="H17" s="20"/>
      <c r="I17" s="20"/>
      <c r="J17" s="20">
        <v>282015409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>
        <v>282015409</v>
      </c>
      <c r="X17" s="20">
        <v>284835562</v>
      </c>
      <c r="Y17" s="20">
        <v>-2820153</v>
      </c>
      <c r="Z17" s="21">
        <v>-0.99</v>
      </c>
      <c r="AA17" s="22">
        <v>284835562</v>
      </c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681896777</v>
      </c>
      <c r="D19" s="18"/>
      <c r="E19" s="19">
        <v>75615456</v>
      </c>
      <c r="F19" s="20">
        <v>839956589</v>
      </c>
      <c r="G19" s="20">
        <v>720294329</v>
      </c>
      <c r="H19" s="20">
        <v>3461876</v>
      </c>
      <c r="I19" s="20">
        <v>751780</v>
      </c>
      <c r="J19" s="20">
        <v>724507985</v>
      </c>
      <c r="K19" s="20">
        <v>6302252</v>
      </c>
      <c r="L19" s="20">
        <v>7823806</v>
      </c>
      <c r="M19" s="20">
        <v>1775212</v>
      </c>
      <c r="N19" s="20">
        <v>15901270</v>
      </c>
      <c r="O19" s="20">
        <v>833564</v>
      </c>
      <c r="P19" s="20">
        <v>9310187</v>
      </c>
      <c r="Q19" s="20">
        <v>3232461</v>
      </c>
      <c r="R19" s="20">
        <v>13376212</v>
      </c>
      <c r="S19" s="20">
        <v>2009762</v>
      </c>
      <c r="T19" s="20">
        <v>2816988</v>
      </c>
      <c r="U19" s="20"/>
      <c r="V19" s="20">
        <v>4826750</v>
      </c>
      <c r="W19" s="20">
        <v>758612217</v>
      </c>
      <c r="X19" s="20">
        <v>839956589</v>
      </c>
      <c r="Y19" s="20">
        <v>-81344372</v>
      </c>
      <c r="Z19" s="21">
        <v>-9.68</v>
      </c>
      <c r="AA19" s="22">
        <v>839956589</v>
      </c>
    </row>
    <row r="20" spans="1:27" ht="12.75">
      <c r="A20" s="23"/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46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47</v>
      </c>
      <c r="B22" s="17"/>
      <c r="C22" s="18">
        <v>2178400</v>
      </c>
      <c r="D22" s="18"/>
      <c r="E22" s="19"/>
      <c r="F22" s="20">
        <v>2495478</v>
      </c>
      <c r="G22" s="20">
        <v>2256530</v>
      </c>
      <c r="H22" s="20"/>
      <c r="I22" s="20"/>
      <c r="J22" s="20">
        <v>2256530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>
        <v>2256530</v>
      </c>
      <c r="X22" s="20">
        <v>2495478</v>
      </c>
      <c r="Y22" s="20">
        <v>-238948</v>
      </c>
      <c r="Z22" s="21">
        <v>-9.58</v>
      </c>
      <c r="AA22" s="22">
        <v>2495478</v>
      </c>
    </row>
    <row r="23" spans="1:27" ht="12.75">
      <c r="A23" s="23" t="s">
        <v>48</v>
      </c>
      <c r="B23" s="17"/>
      <c r="C23" s="18">
        <v>538950</v>
      </c>
      <c r="D23" s="18"/>
      <c r="E23" s="19"/>
      <c r="F23" s="20">
        <v>600000</v>
      </c>
      <c r="G23" s="24">
        <v>-39895619</v>
      </c>
      <c r="H23" s="24"/>
      <c r="I23" s="24"/>
      <c r="J23" s="20">
        <v>-39895619</v>
      </c>
      <c r="K23" s="24"/>
      <c r="L23" s="24"/>
      <c r="M23" s="20"/>
      <c r="N23" s="24"/>
      <c r="O23" s="24"/>
      <c r="P23" s="24">
        <v>87215</v>
      </c>
      <c r="Q23" s="20"/>
      <c r="R23" s="24">
        <v>87215</v>
      </c>
      <c r="S23" s="24"/>
      <c r="T23" s="20"/>
      <c r="U23" s="24"/>
      <c r="V23" s="24"/>
      <c r="W23" s="24">
        <v>-39808404</v>
      </c>
      <c r="X23" s="20">
        <v>600000</v>
      </c>
      <c r="Y23" s="24">
        <v>-40408404</v>
      </c>
      <c r="Z23" s="25">
        <v>-6734.73</v>
      </c>
      <c r="AA23" s="26">
        <v>600000</v>
      </c>
    </row>
    <row r="24" spans="1:27" ht="12.75">
      <c r="A24" s="27" t="s">
        <v>49</v>
      </c>
      <c r="B24" s="35"/>
      <c r="C24" s="29">
        <f aca="true" t="shared" si="1" ref="C24:Y24">SUM(C15:C23)</f>
        <v>969632159</v>
      </c>
      <c r="D24" s="29">
        <f>SUM(D15:D23)</f>
        <v>0</v>
      </c>
      <c r="E24" s="36">
        <f t="shared" si="1"/>
        <v>75615456</v>
      </c>
      <c r="F24" s="37">
        <f t="shared" si="1"/>
        <v>1127887629</v>
      </c>
      <c r="G24" s="37">
        <f t="shared" si="1"/>
        <v>964670649</v>
      </c>
      <c r="H24" s="37">
        <f t="shared" si="1"/>
        <v>3461876</v>
      </c>
      <c r="I24" s="37">
        <f t="shared" si="1"/>
        <v>751780</v>
      </c>
      <c r="J24" s="37">
        <f t="shared" si="1"/>
        <v>968884305</v>
      </c>
      <c r="K24" s="37">
        <f t="shared" si="1"/>
        <v>6302252</v>
      </c>
      <c r="L24" s="37">
        <f t="shared" si="1"/>
        <v>7823806</v>
      </c>
      <c r="M24" s="37">
        <f t="shared" si="1"/>
        <v>1775212</v>
      </c>
      <c r="N24" s="37">
        <f t="shared" si="1"/>
        <v>15901270</v>
      </c>
      <c r="O24" s="37">
        <f t="shared" si="1"/>
        <v>833564</v>
      </c>
      <c r="P24" s="37">
        <f t="shared" si="1"/>
        <v>9397402</v>
      </c>
      <c r="Q24" s="37">
        <f t="shared" si="1"/>
        <v>3232461</v>
      </c>
      <c r="R24" s="37">
        <f t="shared" si="1"/>
        <v>13463427</v>
      </c>
      <c r="S24" s="37">
        <f t="shared" si="1"/>
        <v>2009762</v>
      </c>
      <c r="T24" s="37">
        <f t="shared" si="1"/>
        <v>2816988</v>
      </c>
      <c r="U24" s="37">
        <f t="shared" si="1"/>
        <v>0</v>
      </c>
      <c r="V24" s="37">
        <f t="shared" si="1"/>
        <v>4826750</v>
      </c>
      <c r="W24" s="37">
        <f t="shared" si="1"/>
        <v>1003075752</v>
      </c>
      <c r="X24" s="37">
        <f t="shared" si="1"/>
        <v>1127887629</v>
      </c>
      <c r="Y24" s="37">
        <f t="shared" si="1"/>
        <v>-124811877</v>
      </c>
      <c r="Z24" s="38">
        <f>+IF(X24&lt;&gt;0,+(Y24/X24)*100,0)</f>
        <v>-11.065985102670188</v>
      </c>
      <c r="AA24" s="39">
        <f>SUM(AA15:AA23)</f>
        <v>1127887629</v>
      </c>
    </row>
    <row r="25" spans="1:27" ht="12.75">
      <c r="A25" s="27" t="s">
        <v>50</v>
      </c>
      <c r="B25" s="28"/>
      <c r="C25" s="29">
        <f aca="true" t="shared" si="2" ref="C25:Y25">+C12+C24</f>
        <v>1083792879</v>
      </c>
      <c r="D25" s="29">
        <f>+D12+D24</f>
        <v>0</v>
      </c>
      <c r="E25" s="30">
        <f t="shared" si="2"/>
        <v>83428333</v>
      </c>
      <c r="F25" s="31">
        <f t="shared" si="2"/>
        <v>1185803075</v>
      </c>
      <c r="G25" s="31">
        <f t="shared" si="2"/>
        <v>1127275304</v>
      </c>
      <c r="H25" s="31">
        <f t="shared" si="2"/>
        <v>12231974</v>
      </c>
      <c r="I25" s="31">
        <f t="shared" si="2"/>
        <v>474461</v>
      </c>
      <c r="J25" s="31">
        <f t="shared" si="2"/>
        <v>1139981739</v>
      </c>
      <c r="K25" s="31">
        <f t="shared" si="2"/>
        <v>1922167</v>
      </c>
      <c r="L25" s="31">
        <f t="shared" si="2"/>
        <v>25601686</v>
      </c>
      <c r="M25" s="31">
        <f t="shared" si="2"/>
        <v>31909023</v>
      </c>
      <c r="N25" s="31">
        <f t="shared" si="2"/>
        <v>59432876</v>
      </c>
      <c r="O25" s="31">
        <f t="shared" si="2"/>
        <v>4794459</v>
      </c>
      <c r="P25" s="31">
        <f t="shared" si="2"/>
        <v>630999574</v>
      </c>
      <c r="Q25" s="31">
        <f t="shared" si="2"/>
        <v>-592112308</v>
      </c>
      <c r="R25" s="31">
        <f t="shared" si="2"/>
        <v>43681725</v>
      </c>
      <c r="S25" s="31">
        <f t="shared" si="2"/>
        <v>17069481</v>
      </c>
      <c r="T25" s="31">
        <f t="shared" si="2"/>
        <v>13892276</v>
      </c>
      <c r="U25" s="31">
        <f t="shared" si="2"/>
        <v>0</v>
      </c>
      <c r="V25" s="31">
        <f t="shared" si="2"/>
        <v>30961757</v>
      </c>
      <c r="W25" s="31">
        <f t="shared" si="2"/>
        <v>1274058097</v>
      </c>
      <c r="X25" s="31">
        <f t="shared" si="2"/>
        <v>1185803075</v>
      </c>
      <c r="Y25" s="31">
        <f t="shared" si="2"/>
        <v>88255022</v>
      </c>
      <c r="Z25" s="32">
        <f>+IF(X25&lt;&gt;0,+(Y25/X25)*100,0)</f>
        <v>7.442637302994007</v>
      </c>
      <c r="AA25" s="33">
        <f>+AA12+AA24</f>
        <v>1185803075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51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52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53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54</v>
      </c>
      <c r="B30" s="17"/>
      <c r="C30" s="18">
        <v>14834324</v>
      </c>
      <c r="D30" s="18"/>
      <c r="E30" s="19"/>
      <c r="F30" s="20"/>
      <c r="G30" s="20">
        <v>14834324</v>
      </c>
      <c r="H30" s="20"/>
      <c r="I30" s="20"/>
      <c r="J30" s="20">
        <v>14834324</v>
      </c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>
        <v>14834324</v>
      </c>
      <c r="X30" s="20"/>
      <c r="Y30" s="20">
        <v>14834324</v>
      </c>
      <c r="Z30" s="21"/>
      <c r="AA30" s="22"/>
    </row>
    <row r="31" spans="1:27" ht="12.75">
      <c r="A31" s="23" t="s">
        <v>55</v>
      </c>
      <c r="B31" s="17"/>
      <c r="C31" s="18">
        <v>6196247</v>
      </c>
      <c r="D31" s="18"/>
      <c r="E31" s="19"/>
      <c r="F31" s="20">
        <v>5778686</v>
      </c>
      <c r="G31" s="20">
        <v>5801522</v>
      </c>
      <c r="H31" s="20">
        <v>44796</v>
      </c>
      <c r="I31" s="20">
        <v>46611</v>
      </c>
      <c r="J31" s="20">
        <v>5892929</v>
      </c>
      <c r="K31" s="20">
        <v>-9221</v>
      </c>
      <c r="L31" s="20">
        <v>44597</v>
      </c>
      <c r="M31" s="20">
        <v>7784</v>
      </c>
      <c r="N31" s="20">
        <v>43160</v>
      </c>
      <c r="O31" s="20">
        <v>35965</v>
      </c>
      <c r="P31" s="20">
        <v>7533</v>
      </c>
      <c r="Q31" s="20">
        <v>25158</v>
      </c>
      <c r="R31" s="20">
        <v>68656</v>
      </c>
      <c r="S31" s="20">
        <v>1</v>
      </c>
      <c r="T31" s="20">
        <v>-9310</v>
      </c>
      <c r="U31" s="20"/>
      <c r="V31" s="20">
        <v>-9309</v>
      </c>
      <c r="W31" s="20">
        <v>5995436</v>
      </c>
      <c r="X31" s="20">
        <v>5778686</v>
      </c>
      <c r="Y31" s="20">
        <v>216750</v>
      </c>
      <c r="Z31" s="21">
        <v>3.75</v>
      </c>
      <c r="AA31" s="22">
        <v>5778686</v>
      </c>
    </row>
    <row r="32" spans="1:27" ht="12.75">
      <c r="A32" s="23" t="s">
        <v>56</v>
      </c>
      <c r="B32" s="17"/>
      <c r="C32" s="18">
        <v>167776323</v>
      </c>
      <c r="D32" s="18"/>
      <c r="E32" s="19"/>
      <c r="F32" s="20">
        <v>197518962</v>
      </c>
      <c r="G32" s="20">
        <v>135194594</v>
      </c>
      <c r="H32" s="20">
        <v>8340439</v>
      </c>
      <c r="I32" s="20">
        <v>3076137</v>
      </c>
      <c r="J32" s="20">
        <v>146611170</v>
      </c>
      <c r="K32" s="20">
        <v>-26022677</v>
      </c>
      <c r="L32" s="20">
        <v>18079736</v>
      </c>
      <c r="M32" s="20">
        <v>-40791</v>
      </c>
      <c r="N32" s="20">
        <v>-7983732</v>
      </c>
      <c r="O32" s="20">
        <v>-5582346</v>
      </c>
      <c r="P32" s="20">
        <v>142789902</v>
      </c>
      <c r="Q32" s="20">
        <v>-93720283</v>
      </c>
      <c r="R32" s="20">
        <v>43487273</v>
      </c>
      <c r="S32" s="20">
        <v>11503536</v>
      </c>
      <c r="T32" s="20">
        <v>66329799</v>
      </c>
      <c r="U32" s="20"/>
      <c r="V32" s="20">
        <v>77833335</v>
      </c>
      <c r="W32" s="20">
        <v>259948046</v>
      </c>
      <c r="X32" s="20">
        <v>197518962</v>
      </c>
      <c r="Y32" s="20">
        <v>62429084</v>
      </c>
      <c r="Z32" s="21">
        <v>31.61</v>
      </c>
      <c r="AA32" s="22">
        <v>197518962</v>
      </c>
    </row>
    <row r="33" spans="1:27" ht="12.75">
      <c r="A33" s="23" t="s">
        <v>57</v>
      </c>
      <c r="B33" s="17"/>
      <c r="C33" s="18">
        <v>59003992</v>
      </c>
      <c r="D33" s="18"/>
      <c r="E33" s="19"/>
      <c r="F33" s="20">
        <v>1000000</v>
      </c>
      <c r="G33" s="20">
        <v>111994354</v>
      </c>
      <c r="H33" s="20">
        <v>817205</v>
      </c>
      <c r="I33" s="20"/>
      <c r="J33" s="20">
        <v>112811559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>
        <v>112811559</v>
      </c>
      <c r="X33" s="20">
        <v>1000000</v>
      </c>
      <c r="Y33" s="20">
        <v>111811559</v>
      </c>
      <c r="Z33" s="21">
        <v>11181.16</v>
      </c>
      <c r="AA33" s="22">
        <v>1000000</v>
      </c>
    </row>
    <row r="34" spans="1:27" ht="12.75">
      <c r="A34" s="27" t="s">
        <v>58</v>
      </c>
      <c r="B34" s="28"/>
      <c r="C34" s="29">
        <f aca="true" t="shared" si="3" ref="C34:Y34">SUM(C29:C33)</f>
        <v>247810886</v>
      </c>
      <c r="D34" s="29">
        <f>SUM(D29:D33)</f>
        <v>0</v>
      </c>
      <c r="E34" s="30">
        <f t="shared" si="3"/>
        <v>0</v>
      </c>
      <c r="F34" s="31">
        <f t="shared" si="3"/>
        <v>204297648</v>
      </c>
      <c r="G34" s="31">
        <f t="shared" si="3"/>
        <v>267824794</v>
      </c>
      <c r="H34" s="31">
        <f t="shared" si="3"/>
        <v>9202440</v>
      </c>
      <c r="I34" s="31">
        <f t="shared" si="3"/>
        <v>3122748</v>
      </c>
      <c r="J34" s="31">
        <f t="shared" si="3"/>
        <v>280149982</v>
      </c>
      <c r="K34" s="31">
        <f t="shared" si="3"/>
        <v>-26031898</v>
      </c>
      <c r="L34" s="31">
        <f t="shared" si="3"/>
        <v>18124333</v>
      </c>
      <c r="M34" s="31">
        <f t="shared" si="3"/>
        <v>-33007</v>
      </c>
      <c r="N34" s="31">
        <f t="shared" si="3"/>
        <v>-7940572</v>
      </c>
      <c r="O34" s="31">
        <f t="shared" si="3"/>
        <v>-5546381</v>
      </c>
      <c r="P34" s="31">
        <f t="shared" si="3"/>
        <v>142797435</v>
      </c>
      <c r="Q34" s="31">
        <f t="shared" si="3"/>
        <v>-93695125</v>
      </c>
      <c r="R34" s="31">
        <f t="shared" si="3"/>
        <v>43555929</v>
      </c>
      <c r="S34" s="31">
        <f t="shared" si="3"/>
        <v>11503537</v>
      </c>
      <c r="T34" s="31">
        <f t="shared" si="3"/>
        <v>66320489</v>
      </c>
      <c r="U34" s="31">
        <f t="shared" si="3"/>
        <v>0</v>
      </c>
      <c r="V34" s="31">
        <f t="shared" si="3"/>
        <v>77824026</v>
      </c>
      <c r="W34" s="31">
        <f t="shared" si="3"/>
        <v>393589365</v>
      </c>
      <c r="X34" s="31">
        <f t="shared" si="3"/>
        <v>204297648</v>
      </c>
      <c r="Y34" s="31">
        <f t="shared" si="3"/>
        <v>189291717</v>
      </c>
      <c r="Z34" s="32">
        <f>+IF(X34&lt;&gt;0,+(Y34/X34)*100,0)</f>
        <v>92.65486844958684</v>
      </c>
      <c r="AA34" s="33">
        <f>SUM(AA29:AA33)</f>
        <v>204297648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59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60</v>
      </c>
      <c r="B37" s="17"/>
      <c r="C37" s="18">
        <v>-14834324</v>
      </c>
      <c r="D37" s="18"/>
      <c r="E37" s="19"/>
      <c r="F37" s="20"/>
      <c r="G37" s="20">
        <v>504398</v>
      </c>
      <c r="H37" s="20"/>
      <c r="I37" s="20"/>
      <c r="J37" s="20">
        <v>504398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>
        <v>504398</v>
      </c>
      <c r="X37" s="20"/>
      <c r="Y37" s="20">
        <v>504398</v>
      </c>
      <c r="Z37" s="21"/>
      <c r="AA37" s="22"/>
    </row>
    <row r="38" spans="1:27" ht="12.75">
      <c r="A38" s="23" t="s">
        <v>57</v>
      </c>
      <c r="B38" s="17"/>
      <c r="C38" s="18">
        <v>40374413</v>
      </c>
      <c r="D38" s="18"/>
      <c r="E38" s="19"/>
      <c r="F38" s="20">
        <v>90000000</v>
      </c>
      <c r="G38" s="20">
        <v>-13385590</v>
      </c>
      <c r="H38" s="20"/>
      <c r="I38" s="20"/>
      <c r="J38" s="20">
        <v>-13385590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>
        <v>-13385590</v>
      </c>
      <c r="X38" s="20">
        <v>90000000</v>
      </c>
      <c r="Y38" s="20">
        <v>-103385590</v>
      </c>
      <c r="Z38" s="21">
        <v>-114.87</v>
      </c>
      <c r="AA38" s="22">
        <v>90000000</v>
      </c>
    </row>
    <row r="39" spans="1:27" ht="12.75">
      <c r="A39" s="27" t="s">
        <v>61</v>
      </c>
      <c r="B39" s="35"/>
      <c r="C39" s="29">
        <f aca="true" t="shared" si="4" ref="C39:Y39">SUM(C37:C38)</f>
        <v>25540089</v>
      </c>
      <c r="D39" s="29">
        <f>SUM(D37:D38)</f>
        <v>0</v>
      </c>
      <c r="E39" s="36">
        <f t="shared" si="4"/>
        <v>0</v>
      </c>
      <c r="F39" s="37">
        <f t="shared" si="4"/>
        <v>90000000</v>
      </c>
      <c r="G39" s="37">
        <f t="shared" si="4"/>
        <v>-12881192</v>
      </c>
      <c r="H39" s="37">
        <f t="shared" si="4"/>
        <v>0</v>
      </c>
      <c r="I39" s="37">
        <f t="shared" si="4"/>
        <v>0</v>
      </c>
      <c r="J39" s="37">
        <f t="shared" si="4"/>
        <v>-12881192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-12881192</v>
      </c>
      <c r="X39" s="37">
        <f t="shared" si="4"/>
        <v>90000000</v>
      </c>
      <c r="Y39" s="37">
        <f t="shared" si="4"/>
        <v>-102881192</v>
      </c>
      <c r="Z39" s="38">
        <f>+IF(X39&lt;&gt;0,+(Y39/X39)*100,0)</f>
        <v>-114.31243555555555</v>
      </c>
      <c r="AA39" s="39">
        <f>SUM(AA37:AA38)</f>
        <v>90000000</v>
      </c>
    </row>
    <row r="40" spans="1:27" ht="12.75">
      <c r="A40" s="27" t="s">
        <v>62</v>
      </c>
      <c r="B40" s="28"/>
      <c r="C40" s="29">
        <f aca="true" t="shared" si="5" ref="C40:Y40">+C34+C39</f>
        <v>273350975</v>
      </c>
      <c r="D40" s="29">
        <f>+D34+D39</f>
        <v>0</v>
      </c>
      <c r="E40" s="30">
        <f t="shared" si="5"/>
        <v>0</v>
      </c>
      <c r="F40" s="31">
        <f t="shared" si="5"/>
        <v>294297648</v>
      </c>
      <c r="G40" s="31">
        <f t="shared" si="5"/>
        <v>254943602</v>
      </c>
      <c r="H40" s="31">
        <f t="shared" si="5"/>
        <v>9202440</v>
      </c>
      <c r="I40" s="31">
        <f t="shared" si="5"/>
        <v>3122748</v>
      </c>
      <c r="J40" s="31">
        <f t="shared" si="5"/>
        <v>267268790</v>
      </c>
      <c r="K40" s="31">
        <f t="shared" si="5"/>
        <v>-26031898</v>
      </c>
      <c r="L40" s="31">
        <f t="shared" si="5"/>
        <v>18124333</v>
      </c>
      <c r="M40" s="31">
        <f t="shared" si="5"/>
        <v>-33007</v>
      </c>
      <c r="N40" s="31">
        <f t="shared" si="5"/>
        <v>-7940572</v>
      </c>
      <c r="O40" s="31">
        <f t="shared" si="5"/>
        <v>-5546381</v>
      </c>
      <c r="P40" s="31">
        <f t="shared" si="5"/>
        <v>142797435</v>
      </c>
      <c r="Q40" s="31">
        <f t="shared" si="5"/>
        <v>-93695125</v>
      </c>
      <c r="R40" s="31">
        <f t="shared" si="5"/>
        <v>43555929</v>
      </c>
      <c r="S40" s="31">
        <f t="shared" si="5"/>
        <v>11503537</v>
      </c>
      <c r="T40" s="31">
        <f t="shared" si="5"/>
        <v>66320489</v>
      </c>
      <c r="U40" s="31">
        <f t="shared" si="5"/>
        <v>0</v>
      </c>
      <c r="V40" s="31">
        <f t="shared" si="5"/>
        <v>77824026</v>
      </c>
      <c r="W40" s="31">
        <f t="shared" si="5"/>
        <v>380708173</v>
      </c>
      <c r="X40" s="31">
        <f t="shared" si="5"/>
        <v>294297648</v>
      </c>
      <c r="Y40" s="31">
        <f t="shared" si="5"/>
        <v>86410525</v>
      </c>
      <c r="Z40" s="32">
        <f>+IF(X40&lt;&gt;0,+(Y40/X40)*100,0)</f>
        <v>29.361609101272872</v>
      </c>
      <c r="AA40" s="33">
        <f>+AA34+AA39</f>
        <v>294297648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810441904</v>
      </c>
      <c r="D42" s="43">
        <f>+D25-D40</f>
        <v>0</v>
      </c>
      <c r="E42" s="44">
        <f t="shared" si="6"/>
        <v>83428333</v>
      </c>
      <c r="F42" s="45">
        <f t="shared" si="6"/>
        <v>891505427</v>
      </c>
      <c r="G42" s="45">
        <f t="shared" si="6"/>
        <v>872331702</v>
      </c>
      <c r="H42" s="45">
        <f t="shared" si="6"/>
        <v>3029534</v>
      </c>
      <c r="I42" s="45">
        <f t="shared" si="6"/>
        <v>-2648287</v>
      </c>
      <c r="J42" s="45">
        <f t="shared" si="6"/>
        <v>872712949</v>
      </c>
      <c r="K42" s="45">
        <f t="shared" si="6"/>
        <v>27954065</v>
      </c>
      <c r="L42" s="45">
        <f t="shared" si="6"/>
        <v>7477353</v>
      </c>
      <c r="M42" s="45">
        <f t="shared" si="6"/>
        <v>31942030</v>
      </c>
      <c r="N42" s="45">
        <f t="shared" si="6"/>
        <v>67373448</v>
      </c>
      <c r="O42" s="45">
        <f t="shared" si="6"/>
        <v>10340840</v>
      </c>
      <c r="P42" s="45">
        <f t="shared" si="6"/>
        <v>488202139</v>
      </c>
      <c r="Q42" s="45">
        <f t="shared" si="6"/>
        <v>-498417183</v>
      </c>
      <c r="R42" s="45">
        <f t="shared" si="6"/>
        <v>125796</v>
      </c>
      <c r="S42" s="45">
        <f t="shared" si="6"/>
        <v>5565944</v>
      </c>
      <c r="T42" s="45">
        <f t="shared" si="6"/>
        <v>-52428213</v>
      </c>
      <c r="U42" s="45">
        <f t="shared" si="6"/>
        <v>0</v>
      </c>
      <c r="V42" s="45">
        <f t="shared" si="6"/>
        <v>-46862269</v>
      </c>
      <c r="W42" s="45">
        <f t="shared" si="6"/>
        <v>893349924</v>
      </c>
      <c r="X42" s="45">
        <f t="shared" si="6"/>
        <v>891505427</v>
      </c>
      <c r="Y42" s="45">
        <f t="shared" si="6"/>
        <v>1844497</v>
      </c>
      <c r="Z42" s="46">
        <f>+IF(X42&lt;&gt;0,+(Y42/X42)*100,0)</f>
        <v>0.2068968897033983</v>
      </c>
      <c r="AA42" s="47">
        <f>+AA25-AA40</f>
        <v>891505427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755756315</v>
      </c>
      <c r="D45" s="18"/>
      <c r="E45" s="19"/>
      <c r="F45" s="20">
        <v>891505429</v>
      </c>
      <c r="G45" s="20">
        <v>830876316</v>
      </c>
      <c r="H45" s="20"/>
      <c r="I45" s="20"/>
      <c r="J45" s="20">
        <v>830876316</v>
      </c>
      <c r="K45" s="20"/>
      <c r="L45" s="20"/>
      <c r="M45" s="20"/>
      <c r="N45" s="20"/>
      <c r="O45" s="20">
        <v>52090</v>
      </c>
      <c r="P45" s="20">
        <v>-2039350</v>
      </c>
      <c r="Q45" s="20"/>
      <c r="R45" s="20">
        <v>-1987260</v>
      </c>
      <c r="S45" s="20"/>
      <c r="T45" s="20"/>
      <c r="U45" s="20"/>
      <c r="V45" s="20"/>
      <c r="W45" s="20">
        <v>828889056</v>
      </c>
      <c r="X45" s="20">
        <v>891505429</v>
      </c>
      <c r="Y45" s="20">
        <v>-62616373</v>
      </c>
      <c r="Z45" s="48">
        <v>-7.02</v>
      </c>
      <c r="AA45" s="22">
        <v>891505429</v>
      </c>
    </row>
    <row r="46" spans="1:27" ht="12.7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2.75">
      <c r="A47" s="23"/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68</v>
      </c>
      <c r="B48" s="50" t="s">
        <v>64</v>
      </c>
      <c r="C48" s="51">
        <f aca="true" t="shared" si="7" ref="C48:Y48">SUM(C45:C47)</f>
        <v>755756315</v>
      </c>
      <c r="D48" s="51">
        <f>SUM(D45:D47)</f>
        <v>0</v>
      </c>
      <c r="E48" s="52">
        <f t="shared" si="7"/>
        <v>0</v>
      </c>
      <c r="F48" s="53">
        <f t="shared" si="7"/>
        <v>891505429</v>
      </c>
      <c r="G48" s="53">
        <f t="shared" si="7"/>
        <v>830876316</v>
      </c>
      <c r="H48" s="53">
        <f t="shared" si="7"/>
        <v>0</v>
      </c>
      <c r="I48" s="53">
        <f t="shared" si="7"/>
        <v>0</v>
      </c>
      <c r="J48" s="53">
        <f t="shared" si="7"/>
        <v>830876316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52090</v>
      </c>
      <c r="P48" s="53">
        <f t="shared" si="7"/>
        <v>-2039350</v>
      </c>
      <c r="Q48" s="53">
        <f t="shared" si="7"/>
        <v>0</v>
      </c>
      <c r="R48" s="53">
        <f t="shared" si="7"/>
        <v>-1987260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828889056</v>
      </c>
      <c r="X48" s="53">
        <f t="shared" si="7"/>
        <v>891505429</v>
      </c>
      <c r="Y48" s="53">
        <f t="shared" si="7"/>
        <v>-62616373</v>
      </c>
      <c r="Z48" s="54">
        <f>+IF(X48&lt;&gt;0,+(Y48/X48)*100,0)</f>
        <v>-7.02366704263783</v>
      </c>
      <c r="AA48" s="55">
        <f>SUM(AA45:AA47)</f>
        <v>891505429</v>
      </c>
    </row>
    <row r="49" spans="1:27" ht="12.75">
      <c r="A49" s="56" t="s">
        <v>96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97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98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7" t="s">
        <v>87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99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13373484</v>
      </c>
      <c r="D6" s="18"/>
      <c r="E6" s="19">
        <v>6949110</v>
      </c>
      <c r="F6" s="20">
        <v>30093715</v>
      </c>
      <c r="G6" s="20">
        <v>66020612</v>
      </c>
      <c r="H6" s="20">
        <v>-144642511</v>
      </c>
      <c r="I6" s="20">
        <v>22807520</v>
      </c>
      <c r="J6" s="20">
        <v>-55814379</v>
      </c>
      <c r="K6" s="20">
        <v>11039827</v>
      </c>
      <c r="L6" s="20">
        <v>41810814</v>
      </c>
      <c r="M6" s="20">
        <v>-30188042</v>
      </c>
      <c r="N6" s="20">
        <v>22662599</v>
      </c>
      <c r="O6" s="20">
        <v>7867293</v>
      </c>
      <c r="P6" s="20">
        <v>5583580</v>
      </c>
      <c r="Q6" s="20">
        <v>126760557</v>
      </c>
      <c r="R6" s="20">
        <v>140211430</v>
      </c>
      <c r="S6" s="20">
        <v>-117849213</v>
      </c>
      <c r="T6" s="20">
        <v>37701826</v>
      </c>
      <c r="U6" s="20"/>
      <c r="V6" s="20">
        <v>-80147387</v>
      </c>
      <c r="W6" s="20">
        <v>26912263</v>
      </c>
      <c r="X6" s="20">
        <v>30093715</v>
      </c>
      <c r="Y6" s="20">
        <v>-3181452</v>
      </c>
      <c r="Z6" s="21">
        <v>-10.57</v>
      </c>
      <c r="AA6" s="22">
        <v>30093715</v>
      </c>
    </row>
    <row r="7" spans="1:27" ht="12.75">
      <c r="A7" s="23" t="s">
        <v>34</v>
      </c>
      <c r="B7" s="17"/>
      <c r="C7" s="18">
        <v>14117929</v>
      </c>
      <c r="D7" s="18"/>
      <c r="E7" s="19">
        <v>60000000</v>
      </c>
      <c r="F7" s="20"/>
      <c r="G7" s="20">
        <v>14172669</v>
      </c>
      <c r="H7" s="20">
        <v>125945259</v>
      </c>
      <c r="I7" s="20">
        <v>-69678983</v>
      </c>
      <c r="J7" s="20">
        <v>70438945</v>
      </c>
      <c r="K7" s="20">
        <v>471440</v>
      </c>
      <c r="L7" s="20">
        <v>-38000000</v>
      </c>
      <c r="M7" s="20">
        <v>-14916189</v>
      </c>
      <c r="N7" s="20">
        <v>-52444749</v>
      </c>
      <c r="O7" s="20">
        <v>61314678</v>
      </c>
      <c r="P7" s="20">
        <v>-24733664</v>
      </c>
      <c r="Q7" s="20"/>
      <c r="R7" s="20">
        <v>36581014</v>
      </c>
      <c r="S7" s="20">
        <v>81044985</v>
      </c>
      <c r="T7" s="20">
        <v>-84298522</v>
      </c>
      <c r="U7" s="20"/>
      <c r="V7" s="20">
        <v>-3253537</v>
      </c>
      <c r="W7" s="20">
        <v>51321673</v>
      </c>
      <c r="X7" s="20"/>
      <c r="Y7" s="20">
        <v>51321673</v>
      </c>
      <c r="Z7" s="21"/>
      <c r="AA7" s="22"/>
    </row>
    <row r="8" spans="1:27" ht="12.75">
      <c r="A8" s="23" t="s">
        <v>35</v>
      </c>
      <c r="B8" s="17"/>
      <c r="C8" s="18">
        <v>159213017</v>
      </c>
      <c r="D8" s="18"/>
      <c r="E8" s="19">
        <v>1191794362</v>
      </c>
      <c r="F8" s="20">
        <v>244358240</v>
      </c>
      <c r="G8" s="20">
        <v>311541374</v>
      </c>
      <c r="H8" s="20">
        <v>-109525841</v>
      </c>
      <c r="I8" s="20">
        <v>11308715</v>
      </c>
      <c r="J8" s="20">
        <v>213324248</v>
      </c>
      <c r="K8" s="20">
        <v>11522999</v>
      </c>
      <c r="L8" s="20">
        <v>5304179</v>
      </c>
      <c r="M8" s="20">
        <v>14861203</v>
      </c>
      <c r="N8" s="20">
        <v>31688381</v>
      </c>
      <c r="O8" s="20">
        <v>5611582</v>
      </c>
      <c r="P8" s="20">
        <v>32895023</v>
      </c>
      <c r="Q8" s="20">
        <v>2365287</v>
      </c>
      <c r="R8" s="20">
        <v>40871892</v>
      </c>
      <c r="S8" s="20">
        <v>43069568</v>
      </c>
      <c r="T8" s="20">
        <v>16983172</v>
      </c>
      <c r="U8" s="20"/>
      <c r="V8" s="20">
        <v>60052740</v>
      </c>
      <c r="W8" s="20">
        <v>345937261</v>
      </c>
      <c r="X8" s="20">
        <v>244358240</v>
      </c>
      <c r="Y8" s="20">
        <v>101579021</v>
      </c>
      <c r="Z8" s="21">
        <v>41.57</v>
      </c>
      <c r="AA8" s="22">
        <v>244358240</v>
      </c>
    </row>
    <row r="9" spans="1:27" ht="12.75">
      <c r="A9" s="23" t="s">
        <v>36</v>
      </c>
      <c r="B9" s="17"/>
      <c r="C9" s="18">
        <v>-136589019</v>
      </c>
      <c r="D9" s="18"/>
      <c r="E9" s="19">
        <v>150963493</v>
      </c>
      <c r="F9" s="20">
        <v>40963493</v>
      </c>
      <c r="G9" s="20">
        <v>-8145914</v>
      </c>
      <c r="H9" s="20">
        <v>-131869378</v>
      </c>
      <c r="I9" s="20">
        <v>-472610</v>
      </c>
      <c r="J9" s="20">
        <v>-140487902</v>
      </c>
      <c r="K9" s="20">
        <v>10250079</v>
      </c>
      <c r="L9" s="20">
        <v>-14532930</v>
      </c>
      <c r="M9" s="20">
        <v>12657699</v>
      </c>
      <c r="N9" s="20">
        <v>8374848</v>
      </c>
      <c r="O9" s="20">
        <v>4515658</v>
      </c>
      <c r="P9" s="20">
        <v>-637813</v>
      </c>
      <c r="Q9" s="20">
        <v>10371463</v>
      </c>
      <c r="R9" s="20">
        <v>14249308</v>
      </c>
      <c r="S9" s="20">
        <v>-4273380</v>
      </c>
      <c r="T9" s="20">
        <v>571192</v>
      </c>
      <c r="U9" s="20"/>
      <c r="V9" s="20">
        <v>-3702188</v>
      </c>
      <c r="W9" s="20">
        <v>-121565934</v>
      </c>
      <c r="X9" s="20">
        <v>40963493</v>
      </c>
      <c r="Y9" s="20">
        <v>-162529427</v>
      </c>
      <c r="Z9" s="21">
        <v>-396.77</v>
      </c>
      <c r="AA9" s="22">
        <v>40963493</v>
      </c>
    </row>
    <row r="10" spans="1:27" ht="12.75">
      <c r="A10" s="23" t="s">
        <v>37</v>
      </c>
      <c r="B10" s="17"/>
      <c r="C10" s="18"/>
      <c r="D10" s="18"/>
      <c r="E10" s="19">
        <v>5518488</v>
      </c>
      <c r="F10" s="20">
        <v>5518488</v>
      </c>
      <c r="G10" s="24">
        <v>11958261</v>
      </c>
      <c r="H10" s="24">
        <v>-11958261</v>
      </c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>
        <v>5518488</v>
      </c>
      <c r="Y10" s="24">
        <v>-5518488</v>
      </c>
      <c r="Z10" s="25">
        <v>-100</v>
      </c>
      <c r="AA10" s="26">
        <v>5518488</v>
      </c>
    </row>
    <row r="11" spans="1:27" ht="12.75">
      <c r="A11" s="23" t="s">
        <v>38</v>
      </c>
      <c r="B11" s="17"/>
      <c r="C11" s="18">
        <v>445409521</v>
      </c>
      <c r="D11" s="18"/>
      <c r="E11" s="19">
        <v>24626989</v>
      </c>
      <c r="F11" s="20">
        <v>203126989</v>
      </c>
      <c r="G11" s="20">
        <v>37248098</v>
      </c>
      <c r="H11" s="20">
        <v>407661352</v>
      </c>
      <c r="I11" s="20">
        <v>-305482</v>
      </c>
      <c r="J11" s="20">
        <v>444603968</v>
      </c>
      <c r="K11" s="20">
        <v>-1375322</v>
      </c>
      <c r="L11" s="20">
        <v>-344889</v>
      </c>
      <c r="M11" s="20">
        <v>-689660</v>
      </c>
      <c r="N11" s="20">
        <v>-2409871</v>
      </c>
      <c r="O11" s="20">
        <v>-890278</v>
      </c>
      <c r="P11" s="20">
        <v>71888</v>
      </c>
      <c r="Q11" s="20">
        <v>607684</v>
      </c>
      <c r="R11" s="20">
        <v>-210706</v>
      </c>
      <c r="S11" s="20">
        <v>-259839</v>
      </c>
      <c r="T11" s="20">
        <v>-173662</v>
      </c>
      <c r="U11" s="20"/>
      <c r="V11" s="20">
        <v>-433501</v>
      </c>
      <c r="W11" s="20">
        <v>441549890</v>
      </c>
      <c r="X11" s="20">
        <v>203126989</v>
      </c>
      <c r="Y11" s="20">
        <v>238422901</v>
      </c>
      <c r="Z11" s="21">
        <v>117.38</v>
      </c>
      <c r="AA11" s="22">
        <v>203126989</v>
      </c>
    </row>
    <row r="12" spans="1:27" ht="12.75">
      <c r="A12" s="27" t="s">
        <v>39</v>
      </c>
      <c r="B12" s="28"/>
      <c r="C12" s="29">
        <f aca="true" t="shared" si="0" ref="C12:Y12">SUM(C6:C11)</f>
        <v>495524932</v>
      </c>
      <c r="D12" s="29">
        <f>SUM(D6:D11)</f>
        <v>0</v>
      </c>
      <c r="E12" s="30">
        <f t="shared" si="0"/>
        <v>1439852442</v>
      </c>
      <c r="F12" s="31">
        <f t="shared" si="0"/>
        <v>524060925</v>
      </c>
      <c r="G12" s="31">
        <f t="shared" si="0"/>
        <v>432795100</v>
      </c>
      <c r="H12" s="31">
        <f t="shared" si="0"/>
        <v>135610620</v>
      </c>
      <c r="I12" s="31">
        <f t="shared" si="0"/>
        <v>-36340840</v>
      </c>
      <c r="J12" s="31">
        <f t="shared" si="0"/>
        <v>532064880</v>
      </c>
      <c r="K12" s="31">
        <f t="shared" si="0"/>
        <v>31909023</v>
      </c>
      <c r="L12" s="31">
        <f t="shared" si="0"/>
        <v>-5762826</v>
      </c>
      <c r="M12" s="31">
        <f t="shared" si="0"/>
        <v>-18274989</v>
      </c>
      <c r="N12" s="31">
        <f t="shared" si="0"/>
        <v>7871208</v>
      </c>
      <c r="O12" s="31">
        <f t="shared" si="0"/>
        <v>78418933</v>
      </c>
      <c r="P12" s="31">
        <f t="shared" si="0"/>
        <v>13179014</v>
      </c>
      <c r="Q12" s="31">
        <f t="shared" si="0"/>
        <v>140104991</v>
      </c>
      <c r="R12" s="31">
        <f t="shared" si="0"/>
        <v>231702938</v>
      </c>
      <c r="S12" s="31">
        <f t="shared" si="0"/>
        <v>1732121</v>
      </c>
      <c r="T12" s="31">
        <f t="shared" si="0"/>
        <v>-29215994</v>
      </c>
      <c r="U12" s="31">
        <f t="shared" si="0"/>
        <v>0</v>
      </c>
      <c r="V12" s="31">
        <f t="shared" si="0"/>
        <v>-27483873</v>
      </c>
      <c r="W12" s="31">
        <f t="shared" si="0"/>
        <v>744155153</v>
      </c>
      <c r="X12" s="31">
        <f t="shared" si="0"/>
        <v>524060925</v>
      </c>
      <c r="Y12" s="31">
        <f t="shared" si="0"/>
        <v>220094228</v>
      </c>
      <c r="Z12" s="32">
        <f>+IF(X12&lt;&gt;0,+(Y12/X12)*100,0)</f>
        <v>41.99783221769492</v>
      </c>
      <c r="AA12" s="33">
        <f>SUM(AA6:AA11)</f>
        <v>524060925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>
        <v>4958634</v>
      </c>
      <c r="D15" s="18"/>
      <c r="E15" s="19">
        <v>45498000</v>
      </c>
      <c r="F15" s="20">
        <v>45498000</v>
      </c>
      <c r="G15" s="20">
        <v>17145792</v>
      </c>
      <c r="H15" s="20">
        <v>-12187158</v>
      </c>
      <c r="I15" s="20"/>
      <c r="J15" s="20">
        <v>4958634</v>
      </c>
      <c r="K15" s="20"/>
      <c r="L15" s="20"/>
      <c r="M15" s="20"/>
      <c r="N15" s="20"/>
      <c r="O15" s="20">
        <v>1081748</v>
      </c>
      <c r="P15" s="20">
        <v>-27544638</v>
      </c>
      <c r="Q15" s="20"/>
      <c r="R15" s="20">
        <v>-26462890</v>
      </c>
      <c r="S15" s="20"/>
      <c r="T15" s="20"/>
      <c r="U15" s="20"/>
      <c r="V15" s="20"/>
      <c r="W15" s="20">
        <v>-21504256</v>
      </c>
      <c r="X15" s="20">
        <v>45498000</v>
      </c>
      <c r="Y15" s="20">
        <v>-67002256</v>
      </c>
      <c r="Z15" s="21">
        <v>-147.26</v>
      </c>
      <c r="AA15" s="22">
        <v>45498000</v>
      </c>
    </row>
    <row r="16" spans="1:27" ht="12.7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>
        <v>270328576</v>
      </c>
      <c r="D17" s="18"/>
      <c r="E17" s="19">
        <v>38029892</v>
      </c>
      <c r="F17" s="20">
        <v>270357892</v>
      </c>
      <c r="G17" s="20">
        <v>37963468</v>
      </c>
      <c r="H17" s="20">
        <v>232365108</v>
      </c>
      <c r="I17" s="20"/>
      <c r="J17" s="20">
        <v>270328576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>
        <v>270328576</v>
      </c>
      <c r="X17" s="20">
        <v>270357892</v>
      </c>
      <c r="Y17" s="20">
        <v>-29316</v>
      </c>
      <c r="Z17" s="21">
        <v>-0.01</v>
      </c>
      <c r="AA17" s="22">
        <v>270357892</v>
      </c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4829613544</v>
      </c>
      <c r="D19" s="18"/>
      <c r="E19" s="19">
        <v>514363100</v>
      </c>
      <c r="F19" s="20">
        <v>5049823496</v>
      </c>
      <c r="G19" s="20">
        <v>4690257167</v>
      </c>
      <c r="H19" s="20">
        <v>-116076765</v>
      </c>
      <c r="I19" s="20">
        <v>9709930</v>
      </c>
      <c r="J19" s="20">
        <v>4583890332</v>
      </c>
      <c r="K19" s="20">
        <v>327390840</v>
      </c>
      <c r="L19" s="20">
        <v>10991305</v>
      </c>
      <c r="M19" s="20">
        <v>17096621</v>
      </c>
      <c r="N19" s="20">
        <v>355478766</v>
      </c>
      <c r="O19" s="20">
        <v>21429056</v>
      </c>
      <c r="P19" s="20">
        <v>6658971</v>
      </c>
      <c r="Q19" s="20">
        <v>30022961</v>
      </c>
      <c r="R19" s="20">
        <v>58110988</v>
      </c>
      <c r="S19" s="20">
        <v>9393273</v>
      </c>
      <c r="T19" s="20">
        <v>5026775</v>
      </c>
      <c r="U19" s="20"/>
      <c r="V19" s="20">
        <v>14420048</v>
      </c>
      <c r="W19" s="20">
        <v>5011900134</v>
      </c>
      <c r="X19" s="20">
        <v>5049823496</v>
      </c>
      <c r="Y19" s="20">
        <v>-37923362</v>
      </c>
      <c r="Z19" s="21">
        <v>-0.75</v>
      </c>
      <c r="AA19" s="22">
        <v>5049823496</v>
      </c>
    </row>
    <row r="20" spans="1:27" ht="12.75">
      <c r="A20" s="23"/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46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47</v>
      </c>
      <c r="B22" s="17"/>
      <c r="C22" s="18">
        <v>2297300</v>
      </c>
      <c r="D22" s="18"/>
      <c r="E22" s="19">
        <v>1705087</v>
      </c>
      <c r="F22" s="20">
        <v>1705087</v>
      </c>
      <c r="G22" s="20">
        <v>2297298</v>
      </c>
      <c r="H22" s="20"/>
      <c r="I22" s="20"/>
      <c r="J22" s="20">
        <v>2297298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>
        <v>2297298</v>
      </c>
      <c r="X22" s="20">
        <v>1705087</v>
      </c>
      <c r="Y22" s="20">
        <v>592211</v>
      </c>
      <c r="Z22" s="21">
        <v>34.73</v>
      </c>
      <c r="AA22" s="22">
        <v>1705087</v>
      </c>
    </row>
    <row r="23" spans="1:27" ht="12.75">
      <c r="A23" s="23" t="s">
        <v>48</v>
      </c>
      <c r="B23" s="17"/>
      <c r="C23" s="18">
        <v>5736342</v>
      </c>
      <c r="D23" s="18"/>
      <c r="E23" s="19"/>
      <c r="F23" s="20"/>
      <c r="G23" s="24">
        <v>5736342</v>
      </c>
      <c r="H23" s="24"/>
      <c r="I23" s="24"/>
      <c r="J23" s="20">
        <v>5736342</v>
      </c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>
        <v>5736342</v>
      </c>
      <c r="X23" s="20"/>
      <c r="Y23" s="24">
        <v>5736342</v>
      </c>
      <c r="Z23" s="25"/>
      <c r="AA23" s="26"/>
    </row>
    <row r="24" spans="1:27" ht="12.75">
      <c r="A24" s="27" t="s">
        <v>49</v>
      </c>
      <c r="B24" s="35"/>
      <c r="C24" s="29">
        <f aca="true" t="shared" si="1" ref="C24:Y24">SUM(C15:C23)</f>
        <v>5112934396</v>
      </c>
      <c r="D24" s="29">
        <f>SUM(D15:D23)</f>
        <v>0</v>
      </c>
      <c r="E24" s="36">
        <f t="shared" si="1"/>
        <v>599596079</v>
      </c>
      <c r="F24" s="37">
        <f t="shared" si="1"/>
        <v>5367384475</v>
      </c>
      <c r="G24" s="37">
        <f t="shared" si="1"/>
        <v>4753400067</v>
      </c>
      <c r="H24" s="37">
        <f t="shared" si="1"/>
        <v>104101185</v>
      </c>
      <c r="I24" s="37">
        <f t="shared" si="1"/>
        <v>9709930</v>
      </c>
      <c r="J24" s="37">
        <f t="shared" si="1"/>
        <v>4867211182</v>
      </c>
      <c r="K24" s="37">
        <f t="shared" si="1"/>
        <v>327390840</v>
      </c>
      <c r="L24" s="37">
        <f t="shared" si="1"/>
        <v>10991305</v>
      </c>
      <c r="M24" s="37">
        <f t="shared" si="1"/>
        <v>17096621</v>
      </c>
      <c r="N24" s="37">
        <f t="shared" si="1"/>
        <v>355478766</v>
      </c>
      <c r="O24" s="37">
        <f t="shared" si="1"/>
        <v>22510804</v>
      </c>
      <c r="P24" s="37">
        <f t="shared" si="1"/>
        <v>-20885667</v>
      </c>
      <c r="Q24" s="37">
        <f t="shared" si="1"/>
        <v>30022961</v>
      </c>
      <c r="R24" s="37">
        <f t="shared" si="1"/>
        <v>31648098</v>
      </c>
      <c r="S24" s="37">
        <f t="shared" si="1"/>
        <v>9393273</v>
      </c>
      <c r="T24" s="37">
        <f t="shared" si="1"/>
        <v>5026775</v>
      </c>
      <c r="U24" s="37">
        <f t="shared" si="1"/>
        <v>0</v>
      </c>
      <c r="V24" s="37">
        <f t="shared" si="1"/>
        <v>14420048</v>
      </c>
      <c r="W24" s="37">
        <f t="shared" si="1"/>
        <v>5268758094</v>
      </c>
      <c r="X24" s="37">
        <f t="shared" si="1"/>
        <v>5367384475</v>
      </c>
      <c r="Y24" s="37">
        <f t="shared" si="1"/>
        <v>-98626381</v>
      </c>
      <c r="Z24" s="38">
        <f>+IF(X24&lt;&gt;0,+(Y24/X24)*100,0)</f>
        <v>-1.8375128791197692</v>
      </c>
      <c r="AA24" s="39">
        <f>SUM(AA15:AA23)</f>
        <v>5367384475</v>
      </c>
    </row>
    <row r="25" spans="1:27" ht="12.75">
      <c r="A25" s="27" t="s">
        <v>50</v>
      </c>
      <c r="B25" s="28"/>
      <c r="C25" s="29">
        <f aca="true" t="shared" si="2" ref="C25:Y25">+C12+C24</f>
        <v>5608459328</v>
      </c>
      <c r="D25" s="29">
        <f>+D12+D24</f>
        <v>0</v>
      </c>
      <c r="E25" s="30">
        <f t="shared" si="2"/>
        <v>2039448521</v>
      </c>
      <c r="F25" s="31">
        <f t="shared" si="2"/>
        <v>5891445400</v>
      </c>
      <c r="G25" s="31">
        <f t="shared" si="2"/>
        <v>5186195167</v>
      </c>
      <c r="H25" s="31">
        <f t="shared" si="2"/>
        <v>239711805</v>
      </c>
      <c r="I25" s="31">
        <f t="shared" si="2"/>
        <v>-26630910</v>
      </c>
      <c r="J25" s="31">
        <f t="shared" si="2"/>
        <v>5399276062</v>
      </c>
      <c r="K25" s="31">
        <f t="shared" si="2"/>
        <v>359299863</v>
      </c>
      <c r="L25" s="31">
        <f t="shared" si="2"/>
        <v>5228479</v>
      </c>
      <c r="M25" s="31">
        <f t="shared" si="2"/>
        <v>-1178368</v>
      </c>
      <c r="N25" s="31">
        <f t="shared" si="2"/>
        <v>363349974</v>
      </c>
      <c r="O25" s="31">
        <f t="shared" si="2"/>
        <v>100929737</v>
      </c>
      <c r="P25" s="31">
        <f t="shared" si="2"/>
        <v>-7706653</v>
      </c>
      <c r="Q25" s="31">
        <f t="shared" si="2"/>
        <v>170127952</v>
      </c>
      <c r="R25" s="31">
        <f t="shared" si="2"/>
        <v>263351036</v>
      </c>
      <c r="S25" s="31">
        <f t="shared" si="2"/>
        <v>11125394</v>
      </c>
      <c r="T25" s="31">
        <f t="shared" si="2"/>
        <v>-24189219</v>
      </c>
      <c r="U25" s="31">
        <f t="shared" si="2"/>
        <v>0</v>
      </c>
      <c r="V25" s="31">
        <f t="shared" si="2"/>
        <v>-13063825</v>
      </c>
      <c r="W25" s="31">
        <f t="shared" si="2"/>
        <v>6012913247</v>
      </c>
      <c r="X25" s="31">
        <f t="shared" si="2"/>
        <v>5891445400</v>
      </c>
      <c r="Y25" s="31">
        <f t="shared" si="2"/>
        <v>121467847</v>
      </c>
      <c r="Z25" s="32">
        <f>+IF(X25&lt;&gt;0,+(Y25/X25)*100,0)</f>
        <v>2.0617664894254983</v>
      </c>
      <c r="AA25" s="33">
        <f>+AA12+AA24</f>
        <v>5891445400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51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52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53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54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55</v>
      </c>
      <c r="B31" s="17"/>
      <c r="C31" s="18">
        <v>23655842</v>
      </c>
      <c r="D31" s="18"/>
      <c r="E31" s="19">
        <v>22271761</v>
      </c>
      <c r="F31" s="20">
        <v>22271761</v>
      </c>
      <c r="G31" s="20">
        <v>23707807</v>
      </c>
      <c r="H31" s="20">
        <v>-74753</v>
      </c>
      <c r="I31" s="20">
        <v>1633923</v>
      </c>
      <c r="J31" s="20">
        <v>25266977</v>
      </c>
      <c r="K31" s="20">
        <v>100791</v>
      </c>
      <c r="L31" s="20">
        <v>43493</v>
      </c>
      <c r="M31" s="20">
        <v>2727</v>
      </c>
      <c r="N31" s="20">
        <v>147011</v>
      </c>
      <c r="O31" s="20">
        <v>37541</v>
      </c>
      <c r="P31" s="20">
        <v>10382</v>
      </c>
      <c r="Q31" s="20">
        <v>-1252</v>
      </c>
      <c r="R31" s="20">
        <v>46671</v>
      </c>
      <c r="S31" s="20"/>
      <c r="T31" s="20">
        <v>-3186</v>
      </c>
      <c r="U31" s="20"/>
      <c r="V31" s="20">
        <v>-3186</v>
      </c>
      <c r="W31" s="20">
        <v>25457473</v>
      </c>
      <c r="X31" s="20">
        <v>22271761</v>
      </c>
      <c r="Y31" s="20">
        <v>3185712</v>
      </c>
      <c r="Z31" s="21">
        <v>14.3</v>
      </c>
      <c r="AA31" s="22">
        <v>22271761</v>
      </c>
    </row>
    <row r="32" spans="1:27" ht="12.75">
      <c r="A32" s="23" t="s">
        <v>56</v>
      </c>
      <c r="B32" s="17"/>
      <c r="C32" s="18">
        <v>440367436</v>
      </c>
      <c r="D32" s="18"/>
      <c r="E32" s="19"/>
      <c r="F32" s="20">
        <v>269624907</v>
      </c>
      <c r="G32" s="20">
        <v>450947612</v>
      </c>
      <c r="H32" s="20">
        <v>-184262077</v>
      </c>
      <c r="I32" s="20">
        <v>2429226</v>
      </c>
      <c r="J32" s="20">
        <v>269114761</v>
      </c>
      <c r="K32" s="20">
        <v>84996843</v>
      </c>
      <c r="L32" s="20">
        <v>8885542</v>
      </c>
      <c r="M32" s="20">
        <v>-4117112</v>
      </c>
      <c r="N32" s="20">
        <v>89765273</v>
      </c>
      <c r="O32" s="20">
        <v>40185772</v>
      </c>
      <c r="P32" s="20">
        <v>20611801</v>
      </c>
      <c r="Q32" s="20">
        <v>98929265</v>
      </c>
      <c r="R32" s="20">
        <v>159726838</v>
      </c>
      <c r="S32" s="20">
        <v>-10371644</v>
      </c>
      <c r="T32" s="20">
        <v>6325542</v>
      </c>
      <c r="U32" s="20"/>
      <c r="V32" s="20">
        <v>-4046102</v>
      </c>
      <c r="W32" s="20">
        <v>514560770</v>
      </c>
      <c r="X32" s="20">
        <v>269624907</v>
      </c>
      <c r="Y32" s="20">
        <v>244935863</v>
      </c>
      <c r="Z32" s="21">
        <v>90.84</v>
      </c>
      <c r="AA32" s="22">
        <v>269624907</v>
      </c>
    </row>
    <row r="33" spans="1:27" ht="12.75">
      <c r="A33" s="23" t="s">
        <v>57</v>
      </c>
      <c r="B33" s="17"/>
      <c r="C33" s="18">
        <v>2548857</v>
      </c>
      <c r="D33" s="18"/>
      <c r="E33" s="19">
        <v>4593882</v>
      </c>
      <c r="F33" s="20">
        <v>4593882</v>
      </c>
      <c r="G33" s="20">
        <v>2882315</v>
      </c>
      <c r="H33" s="20">
        <v>-333458</v>
      </c>
      <c r="I33" s="20"/>
      <c r="J33" s="20">
        <v>2548857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>
        <v>2548857</v>
      </c>
      <c r="X33" s="20">
        <v>4593882</v>
      </c>
      <c r="Y33" s="20">
        <v>-2045025</v>
      </c>
      <c r="Z33" s="21">
        <v>-44.52</v>
      </c>
      <c r="AA33" s="22">
        <v>4593882</v>
      </c>
    </row>
    <row r="34" spans="1:27" ht="12.75">
      <c r="A34" s="27" t="s">
        <v>58</v>
      </c>
      <c r="B34" s="28"/>
      <c r="C34" s="29">
        <f aca="true" t="shared" si="3" ref="C34:Y34">SUM(C29:C33)</f>
        <v>466572135</v>
      </c>
      <c r="D34" s="29">
        <f>SUM(D29:D33)</f>
        <v>0</v>
      </c>
      <c r="E34" s="30">
        <f t="shared" si="3"/>
        <v>26865643</v>
      </c>
      <c r="F34" s="31">
        <f t="shared" si="3"/>
        <v>296490550</v>
      </c>
      <c r="G34" s="31">
        <f t="shared" si="3"/>
        <v>477537734</v>
      </c>
      <c r="H34" s="31">
        <f t="shared" si="3"/>
        <v>-184670288</v>
      </c>
      <c r="I34" s="31">
        <f t="shared" si="3"/>
        <v>4063149</v>
      </c>
      <c r="J34" s="31">
        <f t="shared" si="3"/>
        <v>296930595</v>
      </c>
      <c r="K34" s="31">
        <f t="shared" si="3"/>
        <v>85097634</v>
      </c>
      <c r="L34" s="31">
        <f t="shared" si="3"/>
        <v>8929035</v>
      </c>
      <c r="M34" s="31">
        <f t="shared" si="3"/>
        <v>-4114385</v>
      </c>
      <c r="N34" s="31">
        <f t="shared" si="3"/>
        <v>89912284</v>
      </c>
      <c r="O34" s="31">
        <f t="shared" si="3"/>
        <v>40223313</v>
      </c>
      <c r="P34" s="31">
        <f t="shared" si="3"/>
        <v>20622183</v>
      </c>
      <c r="Q34" s="31">
        <f t="shared" si="3"/>
        <v>98928013</v>
      </c>
      <c r="R34" s="31">
        <f t="shared" si="3"/>
        <v>159773509</v>
      </c>
      <c r="S34" s="31">
        <f t="shared" si="3"/>
        <v>-10371644</v>
      </c>
      <c r="T34" s="31">
        <f t="shared" si="3"/>
        <v>6322356</v>
      </c>
      <c r="U34" s="31">
        <f t="shared" si="3"/>
        <v>0</v>
      </c>
      <c r="V34" s="31">
        <f t="shared" si="3"/>
        <v>-4049288</v>
      </c>
      <c r="W34" s="31">
        <f t="shared" si="3"/>
        <v>542567100</v>
      </c>
      <c r="X34" s="31">
        <f t="shared" si="3"/>
        <v>296490550</v>
      </c>
      <c r="Y34" s="31">
        <f t="shared" si="3"/>
        <v>246076550</v>
      </c>
      <c r="Z34" s="32">
        <f>+IF(X34&lt;&gt;0,+(Y34/X34)*100,0)</f>
        <v>82.99642265158198</v>
      </c>
      <c r="AA34" s="33">
        <f>SUM(AA29:AA33)</f>
        <v>296490550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59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60</v>
      </c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23" t="s">
        <v>57</v>
      </c>
      <c r="B38" s="17"/>
      <c r="C38" s="18">
        <v>114787678</v>
      </c>
      <c r="D38" s="18"/>
      <c r="E38" s="19">
        <v>92770588</v>
      </c>
      <c r="F38" s="20">
        <v>92770588</v>
      </c>
      <c r="G38" s="20">
        <v>112326179</v>
      </c>
      <c r="H38" s="20">
        <v>2461499</v>
      </c>
      <c r="I38" s="20"/>
      <c r="J38" s="20">
        <v>114787678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>
        <v>114787678</v>
      </c>
      <c r="X38" s="20">
        <v>92770588</v>
      </c>
      <c r="Y38" s="20">
        <v>22017090</v>
      </c>
      <c r="Z38" s="21">
        <v>23.73</v>
      </c>
      <c r="AA38" s="22">
        <v>92770588</v>
      </c>
    </row>
    <row r="39" spans="1:27" ht="12.75">
      <c r="A39" s="27" t="s">
        <v>61</v>
      </c>
      <c r="B39" s="35"/>
      <c r="C39" s="29">
        <f aca="true" t="shared" si="4" ref="C39:Y39">SUM(C37:C38)</f>
        <v>114787678</v>
      </c>
      <c r="D39" s="29">
        <f>SUM(D37:D38)</f>
        <v>0</v>
      </c>
      <c r="E39" s="36">
        <f t="shared" si="4"/>
        <v>92770588</v>
      </c>
      <c r="F39" s="37">
        <f t="shared" si="4"/>
        <v>92770588</v>
      </c>
      <c r="G39" s="37">
        <f t="shared" si="4"/>
        <v>112326179</v>
      </c>
      <c r="H39" s="37">
        <f t="shared" si="4"/>
        <v>2461499</v>
      </c>
      <c r="I39" s="37">
        <f t="shared" si="4"/>
        <v>0</v>
      </c>
      <c r="J39" s="37">
        <f t="shared" si="4"/>
        <v>114787678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114787678</v>
      </c>
      <c r="X39" s="37">
        <f t="shared" si="4"/>
        <v>92770588</v>
      </c>
      <c r="Y39" s="37">
        <f t="shared" si="4"/>
        <v>22017090</v>
      </c>
      <c r="Z39" s="38">
        <f>+IF(X39&lt;&gt;0,+(Y39/X39)*100,0)</f>
        <v>23.732834376343504</v>
      </c>
      <c r="AA39" s="39">
        <f>SUM(AA37:AA38)</f>
        <v>92770588</v>
      </c>
    </row>
    <row r="40" spans="1:27" ht="12.75">
      <c r="A40" s="27" t="s">
        <v>62</v>
      </c>
      <c r="B40" s="28"/>
      <c r="C40" s="29">
        <f aca="true" t="shared" si="5" ref="C40:Y40">+C34+C39</f>
        <v>581359813</v>
      </c>
      <c r="D40" s="29">
        <f>+D34+D39</f>
        <v>0</v>
      </c>
      <c r="E40" s="30">
        <f t="shared" si="5"/>
        <v>119636231</v>
      </c>
      <c r="F40" s="31">
        <f t="shared" si="5"/>
        <v>389261138</v>
      </c>
      <c r="G40" s="31">
        <f t="shared" si="5"/>
        <v>589863913</v>
      </c>
      <c r="H40" s="31">
        <f t="shared" si="5"/>
        <v>-182208789</v>
      </c>
      <c r="I40" s="31">
        <f t="shared" si="5"/>
        <v>4063149</v>
      </c>
      <c r="J40" s="31">
        <f t="shared" si="5"/>
        <v>411718273</v>
      </c>
      <c r="K40" s="31">
        <f t="shared" si="5"/>
        <v>85097634</v>
      </c>
      <c r="L40" s="31">
        <f t="shared" si="5"/>
        <v>8929035</v>
      </c>
      <c r="M40" s="31">
        <f t="shared" si="5"/>
        <v>-4114385</v>
      </c>
      <c r="N40" s="31">
        <f t="shared" si="5"/>
        <v>89912284</v>
      </c>
      <c r="O40" s="31">
        <f t="shared" si="5"/>
        <v>40223313</v>
      </c>
      <c r="P40" s="31">
        <f t="shared" si="5"/>
        <v>20622183</v>
      </c>
      <c r="Q40" s="31">
        <f t="shared" si="5"/>
        <v>98928013</v>
      </c>
      <c r="R40" s="31">
        <f t="shared" si="5"/>
        <v>159773509</v>
      </c>
      <c r="S40" s="31">
        <f t="shared" si="5"/>
        <v>-10371644</v>
      </c>
      <c r="T40" s="31">
        <f t="shared" si="5"/>
        <v>6322356</v>
      </c>
      <c r="U40" s="31">
        <f t="shared" si="5"/>
        <v>0</v>
      </c>
      <c r="V40" s="31">
        <f t="shared" si="5"/>
        <v>-4049288</v>
      </c>
      <c r="W40" s="31">
        <f t="shared" si="5"/>
        <v>657354778</v>
      </c>
      <c r="X40" s="31">
        <f t="shared" si="5"/>
        <v>389261138</v>
      </c>
      <c r="Y40" s="31">
        <f t="shared" si="5"/>
        <v>268093640</v>
      </c>
      <c r="Z40" s="32">
        <f>+IF(X40&lt;&gt;0,+(Y40/X40)*100,0)</f>
        <v>68.87243904630418</v>
      </c>
      <c r="AA40" s="33">
        <f>+AA34+AA39</f>
        <v>389261138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5027099515</v>
      </c>
      <c r="D42" s="43">
        <f>+D25-D40</f>
        <v>0</v>
      </c>
      <c r="E42" s="44">
        <f t="shared" si="6"/>
        <v>1919812290</v>
      </c>
      <c r="F42" s="45">
        <f t="shared" si="6"/>
        <v>5502184262</v>
      </c>
      <c r="G42" s="45">
        <f t="shared" si="6"/>
        <v>4596331254</v>
      </c>
      <c r="H42" s="45">
        <f t="shared" si="6"/>
        <v>421920594</v>
      </c>
      <c r="I42" s="45">
        <f t="shared" si="6"/>
        <v>-30694059</v>
      </c>
      <c r="J42" s="45">
        <f t="shared" si="6"/>
        <v>4987557789</v>
      </c>
      <c r="K42" s="45">
        <f t="shared" si="6"/>
        <v>274202229</v>
      </c>
      <c r="L42" s="45">
        <f t="shared" si="6"/>
        <v>-3700556</v>
      </c>
      <c r="M42" s="45">
        <f t="shared" si="6"/>
        <v>2936017</v>
      </c>
      <c r="N42" s="45">
        <f t="shared" si="6"/>
        <v>273437690</v>
      </c>
      <c r="O42" s="45">
        <f t="shared" si="6"/>
        <v>60706424</v>
      </c>
      <c r="P42" s="45">
        <f t="shared" si="6"/>
        <v>-28328836</v>
      </c>
      <c r="Q42" s="45">
        <f t="shared" si="6"/>
        <v>71199939</v>
      </c>
      <c r="R42" s="45">
        <f t="shared" si="6"/>
        <v>103577527</v>
      </c>
      <c r="S42" s="45">
        <f t="shared" si="6"/>
        <v>21497038</v>
      </c>
      <c r="T42" s="45">
        <f t="shared" si="6"/>
        <v>-30511575</v>
      </c>
      <c r="U42" s="45">
        <f t="shared" si="6"/>
        <v>0</v>
      </c>
      <c r="V42" s="45">
        <f t="shared" si="6"/>
        <v>-9014537</v>
      </c>
      <c r="W42" s="45">
        <f t="shared" si="6"/>
        <v>5355558469</v>
      </c>
      <c r="X42" s="45">
        <f t="shared" si="6"/>
        <v>5502184262</v>
      </c>
      <c r="Y42" s="45">
        <f t="shared" si="6"/>
        <v>-146625793</v>
      </c>
      <c r="Z42" s="46">
        <f>+IF(X42&lt;&gt;0,+(Y42/X42)*100,0)</f>
        <v>-2.664865188406153</v>
      </c>
      <c r="AA42" s="47">
        <f>+AA25-AA40</f>
        <v>5502184262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6719628662</v>
      </c>
      <c r="D45" s="18"/>
      <c r="E45" s="19">
        <v>1919812290</v>
      </c>
      <c r="F45" s="20">
        <v>5445238314</v>
      </c>
      <c r="G45" s="20">
        <v>4054333007</v>
      </c>
      <c r="H45" s="20">
        <v>2790156167</v>
      </c>
      <c r="I45" s="20">
        <v>-30694063</v>
      </c>
      <c r="J45" s="20">
        <v>6813795111</v>
      </c>
      <c r="K45" s="20">
        <v>276186279</v>
      </c>
      <c r="L45" s="20">
        <v>-3700559</v>
      </c>
      <c r="M45" s="20">
        <v>2936020</v>
      </c>
      <c r="N45" s="20">
        <v>275421740</v>
      </c>
      <c r="O45" s="20">
        <v>63628277</v>
      </c>
      <c r="P45" s="20">
        <v>-28328837</v>
      </c>
      <c r="Q45" s="20">
        <v>71199939</v>
      </c>
      <c r="R45" s="20">
        <v>106499379</v>
      </c>
      <c r="S45" s="20">
        <v>21497036</v>
      </c>
      <c r="T45" s="20">
        <v>-30511576</v>
      </c>
      <c r="U45" s="20"/>
      <c r="V45" s="20">
        <v>-9014540</v>
      </c>
      <c r="W45" s="20">
        <v>7186701690</v>
      </c>
      <c r="X45" s="20">
        <v>5445238314</v>
      </c>
      <c r="Y45" s="20">
        <v>1741463376</v>
      </c>
      <c r="Z45" s="48">
        <v>31.98</v>
      </c>
      <c r="AA45" s="22">
        <v>5445238314</v>
      </c>
    </row>
    <row r="46" spans="1:27" ht="12.75">
      <c r="A46" s="23" t="s">
        <v>67</v>
      </c>
      <c r="B46" s="17"/>
      <c r="C46" s="18">
        <v>-1826034628</v>
      </c>
      <c r="D46" s="18"/>
      <c r="E46" s="19"/>
      <c r="F46" s="20"/>
      <c r="G46" s="20">
        <v>541998259</v>
      </c>
      <c r="H46" s="20">
        <v>-2368032887</v>
      </c>
      <c r="I46" s="20"/>
      <c r="J46" s="20">
        <v>-1826034628</v>
      </c>
      <c r="K46" s="20">
        <v>-1984051</v>
      </c>
      <c r="L46" s="20"/>
      <c r="M46" s="20"/>
      <c r="N46" s="20">
        <v>-1984051</v>
      </c>
      <c r="O46" s="20">
        <v>-2921850</v>
      </c>
      <c r="P46" s="20"/>
      <c r="Q46" s="20"/>
      <c r="R46" s="20">
        <v>-2921850</v>
      </c>
      <c r="S46" s="20"/>
      <c r="T46" s="20"/>
      <c r="U46" s="20"/>
      <c r="V46" s="20"/>
      <c r="W46" s="20">
        <v>-1830940529</v>
      </c>
      <c r="X46" s="20"/>
      <c r="Y46" s="20">
        <v>-1830940529</v>
      </c>
      <c r="Z46" s="48"/>
      <c r="AA46" s="22"/>
    </row>
    <row r="47" spans="1:27" ht="12.75">
      <c r="A47" s="23"/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68</v>
      </c>
      <c r="B48" s="50" t="s">
        <v>64</v>
      </c>
      <c r="C48" s="51">
        <f aca="true" t="shared" si="7" ref="C48:Y48">SUM(C45:C47)</f>
        <v>4893594034</v>
      </c>
      <c r="D48" s="51">
        <f>SUM(D45:D47)</f>
        <v>0</v>
      </c>
      <c r="E48" s="52">
        <f t="shared" si="7"/>
        <v>1919812290</v>
      </c>
      <c r="F48" s="53">
        <f t="shared" si="7"/>
        <v>5445238314</v>
      </c>
      <c r="G48" s="53">
        <f t="shared" si="7"/>
        <v>4596331266</v>
      </c>
      <c r="H48" s="53">
        <f t="shared" si="7"/>
        <v>422123280</v>
      </c>
      <c r="I48" s="53">
        <f t="shared" si="7"/>
        <v>-30694063</v>
      </c>
      <c r="J48" s="53">
        <f t="shared" si="7"/>
        <v>4987760483</v>
      </c>
      <c r="K48" s="53">
        <f t="shared" si="7"/>
        <v>274202228</v>
      </c>
      <c r="L48" s="53">
        <f t="shared" si="7"/>
        <v>-3700559</v>
      </c>
      <c r="M48" s="53">
        <f t="shared" si="7"/>
        <v>2936020</v>
      </c>
      <c r="N48" s="53">
        <f t="shared" si="7"/>
        <v>273437689</v>
      </c>
      <c r="O48" s="53">
        <f t="shared" si="7"/>
        <v>60706427</v>
      </c>
      <c r="P48" s="53">
        <f t="shared" si="7"/>
        <v>-28328837</v>
      </c>
      <c r="Q48" s="53">
        <f t="shared" si="7"/>
        <v>71199939</v>
      </c>
      <c r="R48" s="53">
        <f t="shared" si="7"/>
        <v>103577529</v>
      </c>
      <c r="S48" s="53">
        <f t="shared" si="7"/>
        <v>21497036</v>
      </c>
      <c r="T48" s="53">
        <f t="shared" si="7"/>
        <v>-30511576</v>
      </c>
      <c r="U48" s="53">
        <f t="shared" si="7"/>
        <v>0</v>
      </c>
      <c r="V48" s="53">
        <f t="shared" si="7"/>
        <v>-9014540</v>
      </c>
      <c r="W48" s="53">
        <f t="shared" si="7"/>
        <v>5355761161</v>
      </c>
      <c r="X48" s="53">
        <f t="shared" si="7"/>
        <v>5445238314</v>
      </c>
      <c r="Y48" s="53">
        <f t="shared" si="7"/>
        <v>-89477153</v>
      </c>
      <c r="Z48" s="54">
        <f>+IF(X48&lt;&gt;0,+(Y48/X48)*100,0)</f>
        <v>-1.6432183100223443</v>
      </c>
      <c r="AA48" s="55">
        <f>SUM(AA45:AA47)</f>
        <v>5445238314</v>
      </c>
    </row>
    <row r="49" spans="1:27" ht="12.75">
      <c r="A49" s="56" t="s">
        <v>96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97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98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7" t="s">
        <v>88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99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-138838595</v>
      </c>
      <c r="D6" s="18"/>
      <c r="E6" s="19">
        <v>116842644</v>
      </c>
      <c r="F6" s="20">
        <v>6043721</v>
      </c>
      <c r="G6" s="20">
        <v>-34248690</v>
      </c>
      <c r="H6" s="20">
        <v>12508163</v>
      </c>
      <c r="I6" s="20">
        <v>-1706193</v>
      </c>
      <c r="J6" s="20">
        <v>-23446720</v>
      </c>
      <c r="K6" s="20">
        <v>1624311</v>
      </c>
      <c r="L6" s="20">
        <v>13097473</v>
      </c>
      <c r="M6" s="20">
        <v>-5726494</v>
      </c>
      <c r="N6" s="20">
        <v>8995290</v>
      </c>
      <c r="O6" s="20">
        <v>34461916</v>
      </c>
      <c r="P6" s="20">
        <v>13747107</v>
      </c>
      <c r="Q6" s="20">
        <v>49300248</v>
      </c>
      <c r="R6" s="20">
        <v>97509271</v>
      </c>
      <c r="S6" s="20">
        <v>-19444093</v>
      </c>
      <c r="T6" s="20">
        <v>-4918990</v>
      </c>
      <c r="U6" s="20"/>
      <c r="V6" s="20">
        <v>-24363083</v>
      </c>
      <c r="W6" s="20">
        <v>58694758</v>
      </c>
      <c r="X6" s="20">
        <v>6043721</v>
      </c>
      <c r="Y6" s="20">
        <v>52651037</v>
      </c>
      <c r="Z6" s="21">
        <v>871.17</v>
      </c>
      <c r="AA6" s="22">
        <v>6043721</v>
      </c>
    </row>
    <row r="7" spans="1:27" ht="12.75">
      <c r="A7" s="23" t="s">
        <v>34</v>
      </c>
      <c r="B7" s="17"/>
      <c r="C7" s="18">
        <v>41525914</v>
      </c>
      <c r="D7" s="18"/>
      <c r="E7" s="19"/>
      <c r="F7" s="20">
        <v>900000</v>
      </c>
      <c r="G7" s="20">
        <v>19181590</v>
      </c>
      <c r="H7" s="20">
        <v>-6879430</v>
      </c>
      <c r="I7" s="20"/>
      <c r="J7" s="20">
        <v>12302160</v>
      </c>
      <c r="K7" s="20">
        <v>-11200000</v>
      </c>
      <c r="L7" s="20"/>
      <c r="M7" s="20"/>
      <c r="N7" s="20">
        <v>-11200000</v>
      </c>
      <c r="O7" s="20"/>
      <c r="P7" s="20"/>
      <c r="Q7" s="20"/>
      <c r="R7" s="20"/>
      <c r="S7" s="20">
        <v>-10000000</v>
      </c>
      <c r="T7" s="20"/>
      <c r="U7" s="20"/>
      <c r="V7" s="20">
        <v>-10000000</v>
      </c>
      <c r="W7" s="20">
        <v>-8897840</v>
      </c>
      <c r="X7" s="20">
        <v>900000</v>
      </c>
      <c r="Y7" s="20">
        <v>-9797840</v>
      </c>
      <c r="Z7" s="21">
        <v>-1088.65</v>
      </c>
      <c r="AA7" s="22">
        <v>900000</v>
      </c>
    </row>
    <row r="8" spans="1:27" ht="12.75">
      <c r="A8" s="23" t="s">
        <v>35</v>
      </c>
      <c r="B8" s="17"/>
      <c r="C8" s="18">
        <v>152699157</v>
      </c>
      <c r="D8" s="18"/>
      <c r="E8" s="19">
        <v>-257707560</v>
      </c>
      <c r="F8" s="20">
        <v>592268045</v>
      </c>
      <c r="G8" s="20">
        <v>-53544582</v>
      </c>
      <c r="H8" s="20">
        <v>5118520</v>
      </c>
      <c r="I8" s="20">
        <v>11094395</v>
      </c>
      <c r="J8" s="20">
        <v>-37331667</v>
      </c>
      <c r="K8" s="20">
        <v>9774847</v>
      </c>
      <c r="L8" s="20">
        <v>7367434</v>
      </c>
      <c r="M8" s="20">
        <v>14777725</v>
      </c>
      <c r="N8" s="20">
        <v>31920006</v>
      </c>
      <c r="O8" s="20">
        <v>8632200</v>
      </c>
      <c r="P8" s="20">
        <v>14112477</v>
      </c>
      <c r="Q8" s="20">
        <v>32195546</v>
      </c>
      <c r="R8" s="20">
        <v>54940223</v>
      </c>
      <c r="S8" s="20">
        <v>-4914042</v>
      </c>
      <c r="T8" s="20">
        <v>19801944</v>
      </c>
      <c r="U8" s="20"/>
      <c r="V8" s="20">
        <v>14887902</v>
      </c>
      <c r="W8" s="20">
        <v>64416464</v>
      </c>
      <c r="X8" s="20">
        <v>592268045</v>
      </c>
      <c r="Y8" s="20">
        <v>-527851581</v>
      </c>
      <c r="Z8" s="21">
        <v>-89.12</v>
      </c>
      <c r="AA8" s="22">
        <v>592268045</v>
      </c>
    </row>
    <row r="9" spans="1:27" ht="12.75">
      <c r="A9" s="23" t="s">
        <v>36</v>
      </c>
      <c r="B9" s="17"/>
      <c r="C9" s="18">
        <v>150311027</v>
      </c>
      <c r="D9" s="18"/>
      <c r="E9" s="19"/>
      <c r="F9" s="20">
        <v>7987130</v>
      </c>
      <c r="G9" s="20">
        <v>63035593</v>
      </c>
      <c r="H9" s="20">
        <v>756096</v>
      </c>
      <c r="I9" s="20">
        <v>1684140</v>
      </c>
      <c r="J9" s="20">
        <v>65475829</v>
      </c>
      <c r="K9" s="20">
        <v>1062301</v>
      </c>
      <c r="L9" s="20">
        <v>1651137</v>
      </c>
      <c r="M9" s="20">
        <v>1167251</v>
      </c>
      <c r="N9" s="20">
        <v>3880689</v>
      </c>
      <c r="O9" s="20">
        <v>1311830</v>
      </c>
      <c r="P9" s="20">
        <v>20713661</v>
      </c>
      <c r="Q9" s="20">
        <v>2462890</v>
      </c>
      <c r="R9" s="20">
        <v>24488381</v>
      </c>
      <c r="S9" s="20">
        <v>3425240</v>
      </c>
      <c r="T9" s="20">
        <v>1966559</v>
      </c>
      <c r="U9" s="20"/>
      <c r="V9" s="20">
        <v>5391799</v>
      </c>
      <c r="W9" s="20">
        <v>99236698</v>
      </c>
      <c r="X9" s="20">
        <v>7987130</v>
      </c>
      <c r="Y9" s="20">
        <v>91249568</v>
      </c>
      <c r="Z9" s="21">
        <v>1142.46</v>
      </c>
      <c r="AA9" s="22">
        <v>7987130</v>
      </c>
    </row>
    <row r="10" spans="1:27" ht="12.75">
      <c r="A10" s="23" t="s">
        <v>37</v>
      </c>
      <c r="B10" s="17"/>
      <c r="C10" s="18"/>
      <c r="D10" s="18"/>
      <c r="E10" s="19"/>
      <c r="F10" s="20">
        <v>372363</v>
      </c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>
        <v>372363</v>
      </c>
      <c r="Y10" s="24">
        <v>-372363</v>
      </c>
      <c r="Z10" s="25">
        <v>-100</v>
      </c>
      <c r="AA10" s="26">
        <v>372363</v>
      </c>
    </row>
    <row r="11" spans="1:27" ht="12.75">
      <c r="A11" s="23" t="s">
        <v>38</v>
      </c>
      <c r="B11" s="17"/>
      <c r="C11" s="18">
        <v>3799391</v>
      </c>
      <c r="D11" s="18"/>
      <c r="E11" s="19"/>
      <c r="F11" s="20">
        <v>2944079</v>
      </c>
      <c r="G11" s="20">
        <v>3799391</v>
      </c>
      <c r="H11" s="20"/>
      <c r="I11" s="20"/>
      <c r="J11" s="20">
        <v>3799391</v>
      </c>
      <c r="K11" s="20">
        <v>237496</v>
      </c>
      <c r="L11" s="20">
        <v>-8512</v>
      </c>
      <c r="M11" s="20">
        <v>-8911</v>
      </c>
      <c r="N11" s="20">
        <v>220073</v>
      </c>
      <c r="O11" s="20"/>
      <c r="P11" s="20">
        <v>610898</v>
      </c>
      <c r="Q11" s="20"/>
      <c r="R11" s="20">
        <v>610898</v>
      </c>
      <c r="S11" s="20"/>
      <c r="T11" s="20"/>
      <c r="U11" s="20"/>
      <c r="V11" s="20"/>
      <c r="W11" s="20">
        <v>4630362</v>
      </c>
      <c r="X11" s="20">
        <v>2944079</v>
      </c>
      <c r="Y11" s="20">
        <v>1686283</v>
      </c>
      <c r="Z11" s="21">
        <v>57.28</v>
      </c>
      <c r="AA11" s="22">
        <v>2944079</v>
      </c>
    </row>
    <row r="12" spans="1:27" ht="12.75">
      <c r="A12" s="27" t="s">
        <v>39</v>
      </c>
      <c r="B12" s="28"/>
      <c r="C12" s="29">
        <f aca="true" t="shared" si="0" ref="C12:Y12">SUM(C6:C11)</f>
        <v>209496894</v>
      </c>
      <c r="D12" s="29">
        <f>SUM(D6:D11)</f>
        <v>0</v>
      </c>
      <c r="E12" s="30">
        <f t="shared" si="0"/>
        <v>-140864916</v>
      </c>
      <c r="F12" s="31">
        <f t="shared" si="0"/>
        <v>610515338</v>
      </c>
      <c r="G12" s="31">
        <f t="shared" si="0"/>
        <v>-1776698</v>
      </c>
      <c r="H12" s="31">
        <f t="shared" si="0"/>
        <v>11503349</v>
      </c>
      <c r="I12" s="31">
        <f t="shared" si="0"/>
        <v>11072342</v>
      </c>
      <c r="J12" s="31">
        <f t="shared" si="0"/>
        <v>20798993</v>
      </c>
      <c r="K12" s="31">
        <f t="shared" si="0"/>
        <v>1498955</v>
      </c>
      <c r="L12" s="31">
        <f t="shared" si="0"/>
        <v>22107532</v>
      </c>
      <c r="M12" s="31">
        <f t="shared" si="0"/>
        <v>10209571</v>
      </c>
      <c r="N12" s="31">
        <f t="shared" si="0"/>
        <v>33816058</v>
      </c>
      <c r="O12" s="31">
        <f t="shared" si="0"/>
        <v>44405946</v>
      </c>
      <c r="P12" s="31">
        <f t="shared" si="0"/>
        <v>49184143</v>
      </c>
      <c r="Q12" s="31">
        <f t="shared" si="0"/>
        <v>83958684</v>
      </c>
      <c r="R12" s="31">
        <f t="shared" si="0"/>
        <v>177548773</v>
      </c>
      <c r="S12" s="31">
        <f t="shared" si="0"/>
        <v>-30932895</v>
      </c>
      <c r="T12" s="31">
        <f t="shared" si="0"/>
        <v>16849513</v>
      </c>
      <c r="U12" s="31">
        <f t="shared" si="0"/>
        <v>0</v>
      </c>
      <c r="V12" s="31">
        <f t="shared" si="0"/>
        <v>-14083382</v>
      </c>
      <c r="W12" s="31">
        <f t="shared" si="0"/>
        <v>218080442</v>
      </c>
      <c r="X12" s="31">
        <f t="shared" si="0"/>
        <v>610515338</v>
      </c>
      <c r="Y12" s="31">
        <f t="shared" si="0"/>
        <v>-392434896</v>
      </c>
      <c r="Z12" s="32">
        <f>+IF(X12&lt;&gt;0,+(Y12/X12)*100,0)</f>
        <v>-64.2792853142045</v>
      </c>
      <c r="AA12" s="33">
        <f>SUM(AA6:AA11)</f>
        <v>610515338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42</v>
      </c>
      <c r="B16" s="17"/>
      <c r="C16" s="18">
        <v>128415</v>
      </c>
      <c r="D16" s="18"/>
      <c r="E16" s="19"/>
      <c r="F16" s="20">
        <v>133353</v>
      </c>
      <c r="G16" s="24">
        <v>128415</v>
      </c>
      <c r="H16" s="24"/>
      <c r="I16" s="24"/>
      <c r="J16" s="20">
        <v>128415</v>
      </c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>
        <v>128415</v>
      </c>
      <c r="X16" s="20">
        <v>133353</v>
      </c>
      <c r="Y16" s="24">
        <v>-4938</v>
      </c>
      <c r="Z16" s="25">
        <v>-3.7</v>
      </c>
      <c r="AA16" s="26">
        <v>133353</v>
      </c>
    </row>
    <row r="17" spans="1:27" ht="12.75">
      <c r="A17" s="23" t="s">
        <v>43</v>
      </c>
      <c r="B17" s="17"/>
      <c r="C17" s="18">
        <v>17206951</v>
      </c>
      <c r="D17" s="18"/>
      <c r="E17" s="19"/>
      <c r="F17" s="20">
        <v>17206951</v>
      </c>
      <c r="G17" s="20">
        <v>17206951</v>
      </c>
      <c r="H17" s="20"/>
      <c r="I17" s="20"/>
      <c r="J17" s="20">
        <v>17206951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>
        <v>17206951</v>
      </c>
      <c r="X17" s="20">
        <v>17206951</v>
      </c>
      <c r="Y17" s="20"/>
      <c r="Z17" s="21"/>
      <c r="AA17" s="22">
        <v>17206951</v>
      </c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1354412870</v>
      </c>
      <c r="D19" s="18"/>
      <c r="E19" s="19">
        <v>59630088</v>
      </c>
      <c r="F19" s="20">
        <v>1235730989</v>
      </c>
      <c r="G19" s="20">
        <v>1594296376</v>
      </c>
      <c r="H19" s="20">
        <v>3034945</v>
      </c>
      <c r="I19" s="20">
        <v>4801788</v>
      </c>
      <c r="J19" s="20">
        <v>1602133109</v>
      </c>
      <c r="K19" s="20">
        <v>2417398</v>
      </c>
      <c r="L19" s="20">
        <v>2876478</v>
      </c>
      <c r="M19" s="20">
        <v>1582952</v>
      </c>
      <c r="N19" s="20">
        <v>6876828</v>
      </c>
      <c r="O19" s="20">
        <v>100500</v>
      </c>
      <c r="P19" s="20">
        <v>1007718</v>
      </c>
      <c r="Q19" s="20">
        <v>761587</v>
      </c>
      <c r="R19" s="20">
        <v>1869805</v>
      </c>
      <c r="S19" s="20">
        <v>4000091</v>
      </c>
      <c r="T19" s="20">
        <v>947234</v>
      </c>
      <c r="U19" s="20"/>
      <c r="V19" s="20">
        <v>4947325</v>
      </c>
      <c r="W19" s="20">
        <v>1615827067</v>
      </c>
      <c r="X19" s="20">
        <v>1235730989</v>
      </c>
      <c r="Y19" s="20">
        <v>380096078</v>
      </c>
      <c r="Z19" s="21">
        <v>30.76</v>
      </c>
      <c r="AA19" s="22">
        <v>1235730989</v>
      </c>
    </row>
    <row r="20" spans="1:27" ht="12.75">
      <c r="A20" s="23"/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46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47</v>
      </c>
      <c r="B22" s="17"/>
      <c r="C22" s="18">
        <v>4911036</v>
      </c>
      <c r="D22" s="18"/>
      <c r="E22" s="19"/>
      <c r="F22" s="20">
        <v>4911036</v>
      </c>
      <c r="G22" s="20">
        <v>2244629</v>
      </c>
      <c r="H22" s="20"/>
      <c r="I22" s="20"/>
      <c r="J22" s="20">
        <v>2244629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>
        <v>2244629</v>
      </c>
      <c r="X22" s="20">
        <v>4911036</v>
      </c>
      <c r="Y22" s="20">
        <v>-2666407</v>
      </c>
      <c r="Z22" s="21">
        <v>-54.29</v>
      </c>
      <c r="AA22" s="22">
        <v>4911036</v>
      </c>
    </row>
    <row r="23" spans="1:27" ht="12.75">
      <c r="A23" s="23" t="s">
        <v>48</v>
      </c>
      <c r="B23" s="17"/>
      <c r="C23" s="18">
        <v>161314</v>
      </c>
      <c r="D23" s="18"/>
      <c r="E23" s="19"/>
      <c r="F23" s="20">
        <v>161314</v>
      </c>
      <c r="G23" s="24">
        <v>161314</v>
      </c>
      <c r="H23" s="24"/>
      <c r="I23" s="24"/>
      <c r="J23" s="20">
        <v>161314</v>
      </c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>
        <v>161314</v>
      </c>
      <c r="X23" s="20">
        <v>161314</v>
      </c>
      <c r="Y23" s="24"/>
      <c r="Z23" s="25"/>
      <c r="AA23" s="26">
        <v>161314</v>
      </c>
    </row>
    <row r="24" spans="1:27" ht="12.75">
      <c r="A24" s="27" t="s">
        <v>49</v>
      </c>
      <c r="B24" s="35"/>
      <c r="C24" s="29">
        <f aca="true" t="shared" si="1" ref="C24:Y24">SUM(C15:C23)</f>
        <v>1376820586</v>
      </c>
      <c r="D24" s="29">
        <f>SUM(D15:D23)</f>
        <v>0</v>
      </c>
      <c r="E24" s="36">
        <f t="shared" si="1"/>
        <v>59630088</v>
      </c>
      <c r="F24" s="37">
        <f t="shared" si="1"/>
        <v>1258143643</v>
      </c>
      <c r="G24" s="37">
        <f t="shared" si="1"/>
        <v>1614037685</v>
      </c>
      <c r="H24" s="37">
        <f t="shared" si="1"/>
        <v>3034945</v>
      </c>
      <c r="I24" s="37">
        <f t="shared" si="1"/>
        <v>4801788</v>
      </c>
      <c r="J24" s="37">
        <f t="shared" si="1"/>
        <v>1621874418</v>
      </c>
      <c r="K24" s="37">
        <f t="shared" si="1"/>
        <v>2417398</v>
      </c>
      <c r="L24" s="37">
        <f t="shared" si="1"/>
        <v>2876478</v>
      </c>
      <c r="M24" s="37">
        <f t="shared" si="1"/>
        <v>1582952</v>
      </c>
      <c r="N24" s="37">
        <f t="shared" si="1"/>
        <v>6876828</v>
      </c>
      <c r="O24" s="37">
        <f t="shared" si="1"/>
        <v>100500</v>
      </c>
      <c r="P24" s="37">
        <f t="shared" si="1"/>
        <v>1007718</v>
      </c>
      <c r="Q24" s="37">
        <f t="shared" si="1"/>
        <v>761587</v>
      </c>
      <c r="R24" s="37">
        <f t="shared" si="1"/>
        <v>1869805</v>
      </c>
      <c r="S24" s="37">
        <f t="shared" si="1"/>
        <v>4000091</v>
      </c>
      <c r="T24" s="37">
        <f t="shared" si="1"/>
        <v>947234</v>
      </c>
      <c r="U24" s="37">
        <f t="shared" si="1"/>
        <v>0</v>
      </c>
      <c r="V24" s="37">
        <f t="shared" si="1"/>
        <v>4947325</v>
      </c>
      <c r="W24" s="37">
        <f t="shared" si="1"/>
        <v>1635568376</v>
      </c>
      <c r="X24" s="37">
        <f t="shared" si="1"/>
        <v>1258143643</v>
      </c>
      <c r="Y24" s="37">
        <f t="shared" si="1"/>
        <v>377424733</v>
      </c>
      <c r="Z24" s="38">
        <f>+IF(X24&lt;&gt;0,+(Y24/X24)*100,0)</f>
        <v>29.998540715116107</v>
      </c>
      <c r="AA24" s="39">
        <f>SUM(AA15:AA23)</f>
        <v>1258143643</v>
      </c>
    </row>
    <row r="25" spans="1:27" ht="12.75">
      <c r="A25" s="27" t="s">
        <v>50</v>
      </c>
      <c r="B25" s="28"/>
      <c r="C25" s="29">
        <f aca="true" t="shared" si="2" ref="C25:Y25">+C12+C24</f>
        <v>1586317480</v>
      </c>
      <c r="D25" s="29">
        <f>+D12+D24</f>
        <v>0</v>
      </c>
      <c r="E25" s="30">
        <f t="shared" si="2"/>
        <v>-81234828</v>
      </c>
      <c r="F25" s="31">
        <f t="shared" si="2"/>
        <v>1868658981</v>
      </c>
      <c r="G25" s="31">
        <f t="shared" si="2"/>
        <v>1612260987</v>
      </c>
      <c r="H25" s="31">
        <f t="shared" si="2"/>
        <v>14538294</v>
      </c>
      <c r="I25" s="31">
        <f t="shared" si="2"/>
        <v>15874130</v>
      </c>
      <c r="J25" s="31">
        <f t="shared" si="2"/>
        <v>1642673411</v>
      </c>
      <c r="K25" s="31">
        <f t="shared" si="2"/>
        <v>3916353</v>
      </c>
      <c r="L25" s="31">
        <f t="shared" si="2"/>
        <v>24984010</v>
      </c>
      <c r="M25" s="31">
        <f t="shared" si="2"/>
        <v>11792523</v>
      </c>
      <c r="N25" s="31">
        <f t="shared" si="2"/>
        <v>40692886</v>
      </c>
      <c r="O25" s="31">
        <f t="shared" si="2"/>
        <v>44506446</v>
      </c>
      <c r="P25" s="31">
        <f t="shared" si="2"/>
        <v>50191861</v>
      </c>
      <c r="Q25" s="31">
        <f t="shared" si="2"/>
        <v>84720271</v>
      </c>
      <c r="R25" s="31">
        <f t="shared" si="2"/>
        <v>179418578</v>
      </c>
      <c r="S25" s="31">
        <f t="shared" si="2"/>
        <v>-26932804</v>
      </c>
      <c r="T25" s="31">
        <f t="shared" si="2"/>
        <v>17796747</v>
      </c>
      <c r="U25" s="31">
        <f t="shared" si="2"/>
        <v>0</v>
      </c>
      <c r="V25" s="31">
        <f t="shared" si="2"/>
        <v>-9136057</v>
      </c>
      <c r="W25" s="31">
        <f t="shared" si="2"/>
        <v>1853648818</v>
      </c>
      <c r="X25" s="31">
        <f t="shared" si="2"/>
        <v>1868658981</v>
      </c>
      <c r="Y25" s="31">
        <f t="shared" si="2"/>
        <v>-15010163</v>
      </c>
      <c r="Z25" s="32">
        <f>+IF(X25&lt;&gt;0,+(Y25/X25)*100,0)</f>
        <v>-0.8032585481149382</v>
      </c>
      <c r="AA25" s="33">
        <f>+AA12+AA24</f>
        <v>1868658981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51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52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53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54</v>
      </c>
      <c r="B30" s="17"/>
      <c r="C30" s="18">
        <v>19871</v>
      </c>
      <c r="D30" s="18"/>
      <c r="E30" s="19"/>
      <c r="F30" s="20"/>
      <c r="G30" s="20">
        <v>19871</v>
      </c>
      <c r="H30" s="20"/>
      <c r="I30" s="20"/>
      <c r="J30" s="20">
        <v>19871</v>
      </c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>
        <v>19871</v>
      </c>
      <c r="X30" s="20"/>
      <c r="Y30" s="20">
        <v>19871</v>
      </c>
      <c r="Z30" s="21"/>
      <c r="AA30" s="22"/>
    </row>
    <row r="31" spans="1:27" ht="12.75">
      <c r="A31" s="23" t="s">
        <v>55</v>
      </c>
      <c r="B31" s="17"/>
      <c r="C31" s="18">
        <v>-3903443</v>
      </c>
      <c r="D31" s="18"/>
      <c r="E31" s="19"/>
      <c r="F31" s="20">
        <v>8798124</v>
      </c>
      <c r="G31" s="20">
        <v>-3871064</v>
      </c>
      <c r="H31" s="20">
        <v>-3830</v>
      </c>
      <c r="I31" s="20">
        <v>2274</v>
      </c>
      <c r="J31" s="20">
        <v>-3872620</v>
      </c>
      <c r="K31" s="20">
        <v>34929</v>
      </c>
      <c r="L31" s="20">
        <v>22503</v>
      </c>
      <c r="M31" s="20">
        <v>-11429</v>
      </c>
      <c r="N31" s="20">
        <v>46003</v>
      </c>
      <c r="O31" s="20">
        <v>508</v>
      </c>
      <c r="P31" s="20">
        <v>9860</v>
      </c>
      <c r="Q31" s="20">
        <v>1009</v>
      </c>
      <c r="R31" s="20">
        <v>11377</v>
      </c>
      <c r="S31" s="20">
        <v>5000</v>
      </c>
      <c r="T31" s="20">
        <v>-36411</v>
      </c>
      <c r="U31" s="20"/>
      <c r="V31" s="20">
        <v>-31411</v>
      </c>
      <c r="W31" s="20">
        <v>-3846651</v>
      </c>
      <c r="X31" s="20">
        <v>8798124</v>
      </c>
      <c r="Y31" s="20">
        <v>-12644775</v>
      </c>
      <c r="Z31" s="21">
        <v>-143.72</v>
      </c>
      <c r="AA31" s="22">
        <v>8798124</v>
      </c>
    </row>
    <row r="32" spans="1:27" ht="12.75">
      <c r="A32" s="23" t="s">
        <v>56</v>
      </c>
      <c r="B32" s="17"/>
      <c r="C32" s="18">
        <v>745793571</v>
      </c>
      <c r="D32" s="18"/>
      <c r="E32" s="19"/>
      <c r="F32" s="20">
        <v>432289933</v>
      </c>
      <c r="G32" s="20">
        <v>772819136</v>
      </c>
      <c r="H32" s="20">
        <v>4546309</v>
      </c>
      <c r="I32" s="20">
        <v>11183582</v>
      </c>
      <c r="J32" s="20">
        <v>788549027</v>
      </c>
      <c r="K32" s="20">
        <v>2027348</v>
      </c>
      <c r="L32" s="20">
        <v>33388808</v>
      </c>
      <c r="M32" s="20">
        <v>2838772</v>
      </c>
      <c r="N32" s="20">
        <v>38254928</v>
      </c>
      <c r="O32" s="20">
        <v>-12423528</v>
      </c>
      <c r="P32" s="20">
        <v>147959673</v>
      </c>
      <c r="Q32" s="20">
        <v>23156181</v>
      </c>
      <c r="R32" s="20">
        <v>158692326</v>
      </c>
      <c r="S32" s="20">
        <v>-1771665</v>
      </c>
      <c r="T32" s="20">
        <v>8993619</v>
      </c>
      <c r="U32" s="20"/>
      <c r="V32" s="20">
        <v>7221954</v>
      </c>
      <c r="W32" s="20">
        <v>992718235</v>
      </c>
      <c r="X32" s="20">
        <v>432289933</v>
      </c>
      <c r="Y32" s="20">
        <v>560428302</v>
      </c>
      <c r="Z32" s="21">
        <v>129.64</v>
      </c>
      <c r="AA32" s="22">
        <v>432289933</v>
      </c>
    </row>
    <row r="33" spans="1:27" ht="12.75">
      <c r="A33" s="23" t="s">
        <v>57</v>
      </c>
      <c r="B33" s="17"/>
      <c r="C33" s="18">
        <v>39924438</v>
      </c>
      <c r="D33" s="18"/>
      <c r="E33" s="19"/>
      <c r="F33" s="20">
        <v>2027909</v>
      </c>
      <c r="G33" s="20">
        <v>39924438</v>
      </c>
      <c r="H33" s="20"/>
      <c r="I33" s="20"/>
      <c r="J33" s="20">
        <v>39924438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>
        <v>39924438</v>
      </c>
      <c r="X33" s="20">
        <v>2027909</v>
      </c>
      <c r="Y33" s="20">
        <v>37896529</v>
      </c>
      <c r="Z33" s="21">
        <v>1868.75</v>
      </c>
      <c r="AA33" s="22">
        <v>2027909</v>
      </c>
    </row>
    <row r="34" spans="1:27" ht="12.75">
      <c r="A34" s="27" t="s">
        <v>58</v>
      </c>
      <c r="B34" s="28"/>
      <c r="C34" s="29">
        <f aca="true" t="shared" si="3" ref="C34:Y34">SUM(C29:C33)</f>
        <v>781834437</v>
      </c>
      <c r="D34" s="29">
        <f>SUM(D29:D33)</f>
        <v>0</v>
      </c>
      <c r="E34" s="30">
        <f t="shared" si="3"/>
        <v>0</v>
      </c>
      <c r="F34" s="31">
        <f t="shared" si="3"/>
        <v>443115966</v>
      </c>
      <c r="G34" s="31">
        <f t="shared" si="3"/>
        <v>808892381</v>
      </c>
      <c r="H34" s="31">
        <f t="shared" si="3"/>
        <v>4542479</v>
      </c>
      <c r="I34" s="31">
        <f t="shared" si="3"/>
        <v>11185856</v>
      </c>
      <c r="J34" s="31">
        <f t="shared" si="3"/>
        <v>824620716</v>
      </c>
      <c r="K34" s="31">
        <f t="shared" si="3"/>
        <v>2062277</v>
      </c>
      <c r="L34" s="31">
        <f t="shared" si="3"/>
        <v>33411311</v>
      </c>
      <c r="M34" s="31">
        <f t="shared" si="3"/>
        <v>2827343</v>
      </c>
      <c r="N34" s="31">
        <f t="shared" si="3"/>
        <v>38300931</v>
      </c>
      <c r="O34" s="31">
        <f t="shared" si="3"/>
        <v>-12423020</v>
      </c>
      <c r="P34" s="31">
        <f t="shared" si="3"/>
        <v>147969533</v>
      </c>
      <c r="Q34" s="31">
        <f t="shared" si="3"/>
        <v>23157190</v>
      </c>
      <c r="R34" s="31">
        <f t="shared" si="3"/>
        <v>158703703</v>
      </c>
      <c r="S34" s="31">
        <f t="shared" si="3"/>
        <v>-1766665</v>
      </c>
      <c r="T34" s="31">
        <f t="shared" si="3"/>
        <v>8957208</v>
      </c>
      <c r="U34" s="31">
        <f t="shared" si="3"/>
        <v>0</v>
      </c>
      <c r="V34" s="31">
        <f t="shared" si="3"/>
        <v>7190543</v>
      </c>
      <c r="W34" s="31">
        <f t="shared" si="3"/>
        <v>1028815893</v>
      </c>
      <c r="X34" s="31">
        <f t="shared" si="3"/>
        <v>443115966</v>
      </c>
      <c r="Y34" s="31">
        <f t="shared" si="3"/>
        <v>585699927</v>
      </c>
      <c r="Z34" s="32">
        <f>+IF(X34&lt;&gt;0,+(Y34/X34)*100,0)</f>
        <v>132.17757245063925</v>
      </c>
      <c r="AA34" s="33">
        <f>SUM(AA29:AA33)</f>
        <v>443115966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59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60</v>
      </c>
      <c r="B37" s="17"/>
      <c r="C37" s="18"/>
      <c r="D37" s="18"/>
      <c r="E37" s="19"/>
      <c r="F37" s="20"/>
      <c r="G37" s="20">
        <v>64933</v>
      </c>
      <c r="H37" s="20">
        <v>33620</v>
      </c>
      <c r="I37" s="20">
        <v>40294</v>
      </c>
      <c r="J37" s="20">
        <v>138847</v>
      </c>
      <c r="K37" s="20">
        <v>55157</v>
      </c>
      <c r="L37" s="20">
        <v>24019</v>
      </c>
      <c r="M37" s="20">
        <v>239891</v>
      </c>
      <c r="N37" s="20">
        <v>319067</v>
      </c>
      <c r="O37" s="20">
        <v>57954</v>
      </c>
      <c r="P37" s="20">
        <v>1151444</v>
      </c>
      <c r="Q37" s="20">
        <v>679331</v>
      </c>
      <c r="R37" s="20">
        <v>1888729</v>
      </c>
      <c r="S37" s="20">
        <v>244535</v>
      </c>
      <c r="T37" s="20">
        <v>-8100</v>
      </c>
      <c r="U37" s="20"/>
      <c r="V37" s="20">
        <v>236435</v>
      </c>
      <c r="W37" s="20">
        <v>2583078</v>
      </c>
      <c r="X37" s="20"/>
      <c r="Y37" s="20">
        <v>2583078</v>
      </c>
      <c r="Z37" s="21"/>
      <c r="AA37" s="22"/>
    </row>
    <row r="38" spans="1:27" ht="12.75">
      <c r="A38" s="23" t="s">
        <v>57</v>
      </c>
      <c r="B38" s="17"/>
      <c r="C38" s="18">
        <v>139890237</v>
      </c>
      <c r="D38" s="18"/>
      <c r="E38" s="19"/>
      <c r="F38" s="20">
        <v>115870182</v>
      </c>
      <c r="G38" s="20">
        <v>139890236</v>
      </c>
      <c r="H38" s="20"/>
      <c r="I38" s="20"/>
      <c r="J38" s="20">
        <v>139890236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>
        <v>139890236</v>
      </c>
      <c r="X38" s="20">
        <v>115870182</v>
      </c>
      <c r="Y38" s="20">
        <v>24020054</v>
      </c>
      <c r="Z38" s="21">
        <v>20.73</v>
      </c>
      <c r="AA38" s="22">
        <v>115870182</v>
      </c>
    </row>
    <row r="39" spans="1:27" ht="12.75">
      <c r="A39" s="27" t="s">
        <v>61</v>
      </c>
      <c r="B39" s="35"/>
      <c r="C39" s="29">
        <f aca="true" t="shared" si="4" ref="C39:Y39">SUM(C37:C38)</f>
        <v>139890237</v>
      </c>
      <c r="D39" s="29">
        <f>SUM(D37:D38)</f>
        <v>0</v>
      </c>
      <c r="E39" s="36">
        <f t="shared" si="4"/>
        <v>0</v>
      </c>
      <c r="F39" s="37">
        <f t="shared" si="4"/>
        <v>115870182</v>
      </c>
      <c r="G39" s="37">
        <f t="shared" si="4"/>
        <v>139955169</v>
      </c>
      <c r="H39" s="37">
        <f t="shared" si="4"/>
        <v>33620</v>
      </c>
      <c r="I39" s="37">
        <f t="shared" si="4"/>
        <v>40294</v>
      </c>
      <c r="J39" s="37">
        <f t="shared" si="4"/>
        <v>140029083</v>
      </c>
      <c r="K39" s="37">
        <f t="shared" si="4"/>
        <v>55157</v>
      </c>
      <c r="L39" s="37">
        <f t="shared" si="4"/>
        <v>24019</v>
      </c>
      <c r="M39" s="37">
        <f t="shared" si="4"/>
        <v>239891</v>
      </c>
      <c r="N39" s="37">
        <f t="shared" si="4"/>
        <v>319067</v>
      </c>
      <c r="O39" s="37">
        <f t="shared" si="4"/>
        <v>57954</v>
      </c>
      <c r="P39" s="37">
        <f t="shared" si="4"/>
        <v>1151444</v>
      </c>
      <c r="Q39" s="37">
        <f t="shared" si="4"/>
        <v>679331</v>
      </c>
      <c r="R39" s="37">
        <f t="shared" si="4"/>
        <v>1888729</v>
      </c>
      <c r="S39" s="37">
        <f t="shared" si="4"/>
        <v>244535</v>
      </c>
      <c r="T39" s="37">
        <f t="shared" si="4"/>
        <v>-8100</v>
      </c>
      <c r="U39" s="37">
        <f t="shared" si="4"/>
        <v>0</v>
      </c>
      <c r="V39" s="37">
        <f t="shared" si="4"/>
        <v>236435</v>
      </c>
      <c r="W39" s="37">
        <f t="shared" si="4"/>
        <v>142473314</v>
      </c>
      <c r="X39" s="37">
        <f t="shared" si="4"/>
        <v>115870182</v>
      </c>
      <c r="Y39" s="37">
        <f t="shared" si="4"/>
        <v>26603132</v>
      </c>
      <c r="Z39" s="38">
        <f>+IF(X39&lt;&gt;0,+(Y39/X39)*100,0)</f>
        <v>22.959428854612483</v>
      </c>
      <c r="AA39" s="39">
        <f>SUM(AA37:AA38)</f>
        <v>115870182</v>
      </c>
    </row>
    <row r="40" spans="1:27" ht="12.75">
      <c r="A40" s="27" t="s">
        <v>62</v>
      </c>
      <c r="B40" s="28"/>
      <c r="C40" s="29">
        <f aca="true" t="shared" si="5" ref="C40:Y40">+C34+C39</f>
        <v>921724674</v>
      </c>
      <c r="D40" s="29">
        <f>+D34+D39</f>
        <v>0</v>
      </c>
      <c r="E40" s="30">
        <f t="shared" si="5"/>
        <v>0</v>
      </c>
      <c r="F40" s="31">
        <f t="shared" si="5"/>
        <v>558986148</v>
      </c>
      <c r="G40" s="31">
        <f t="shared" si="5"/>
        <v>948847550</v>
      </c>
      <c r="H40" s="31">
        <f t="shared" si="5"/>
        <v>4576099</v>
      </c>
      <c r="I40" s="31">
        <f t="shared" si="5"/>
        <v>11226150</v>
      </c>
      <c r="J40" s="31">
        <f t="shared" si="5"/>
        <v>964649799</v>
      </c>
      <c r="K40" s="31">
        <f t="shared" si="5"/>
        <v>2117434</v>
      </c>
      <c r="L40" s="31">
        <f t="shared" si="5"/>
        <v>33435330</v>
      </c>
      <c r="M40" s="31">
        <f t="shared" si="5"/>
        <v>3067234</v>
      </c>
      <c r="N40" s="31">
        <f t="shared" si="5"/>
        <v>38619998</v>
      </c>
      <c r="O40" s="31">
        <f t="shared" si="5"/>
        <v>-12365066</v>
      </c>
      <c r="P40" s="31">
        <f t="shared" si="5"/>
        <v>149120977</v>
      </c>
      <c r="Q40" s="31">
        <f t="shared" si="5"/>
        <v>23836521</v>
      </c>
      <c r="R40" s="31">
        <f t="shared" si="5"/>
        <v>160592432</v>
      </c>
      <c r="S40" s="31">
        <f t="shared" si="5"/>
        <v>-1522130</v>
      </c>
      <c r="T40" s="31">
        <f t="shared" si="5"/>
        <v>8949108</v>
      </c>
      <c r="U40" s="31">
        <f t="shared" si="5"/>
        <v>0</v>
      </c>
      <c r="V40" s="31">
        <f t="shared" si="5"/>
        <v>7426978</v>
      </c>
      <c r="W40" s="31">
        <f t="shared" si="5"/>
        <v>1171289207</v>
      </c>
      <c r="X40" s="31">
        <f t="shared" si="5"/>
        <v>558986148</v>
      </c>
      <c r="Y40" s="31">
        <f t="shared" si="5"/>
        <v>612303059</v>
      </c>
      <c r="Z40" s="32">
        <f>+IF(X40&lt;&gt;0,+(Y40/X40)*100,0)</f>
        <v>109.5381452994431</v>
      </c>
      <c r="AA40" s="33">
        <f>+AA34+AA39</f>
        <v>558986148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664592806</v>
      </c>
      <c r="D42" s="43">
        <f>+D25-D40</f>
        <v>0</v>
      </c>
      <c r="E42" s="44">
        <f t="shared" si="6"/>
        <v>-81234828</v>
      </c>
      <c r="F42" s="45">
        <f t="shared" si="6"/>
        <v>1309672833</v>
      </c>
      <c r="G42" s="45">
        <f t="shared" si="6"/>
        <v>663413437</v>
      </c>
      <c r="H42" s="45">
        <f t="shared" si="6"/>
        <v>9962195</v>
      </c>
      <c r="I42" s="45">
        <f t="shared" si="6"/>
        <v>4647980</v>
      </c>
      <c r="J42" s="45">
        <f t="shared" si="6"/>
        <v>678023612</v>
      </c>
      <c r="K42" s="45">
        <f t="shared" si="6"/>
        <v>1798919</v>
      </c>
      <c r="L42" s="45">
        <f t="shared" si="6"/>
        <v>-8451320</v>
      </c>
      <c r="M42" s="45">
        <f t="shared" si="6"/>
        <v>8725289</v>
      </c>
      <c r="N42" s="45">
        <f t="shared" si="6"/>
        <v>2072888</v>
      </c>
      <c r="O42" s="45">
        <f t="shared" si="6"/>
        <v>56871512</v>
      </c>
      <c r="P42" s="45">
        <f t="shared" si="6"/>
        <v>-98929116</v>
      </c>
      <c r="Q42" s="45">
        <f t="shared" si="6"/>
        <v>60883750</v>
      </c>
      <c r="R42" s="45">
        <f t="shared" si="6"/>
        <v>18826146</v>
      </c>
      <c r="S42" s="45">
        <f t="shared" si="6"/>
        <v>-25410674</v>
      </c>
      <c r="T42" s="45">
        <f t="shared" si="6"/>
        <v>8847639</v>
      </c>
      <c r="U42" s="45">
        <f t="shared" si="6"/>
        <v>0</v>
      </c>
      <c r="V42" s="45">
        <f t="shared" si="6"/>
        <v>-16563035</v>
      </c>
      <c r="W42" s="45">
        <f t="shared" si="6"/>
        <v>682359611</v>
      </c>
      <c r="X42" s="45">
        <f t="shared" si="6"/>
        <v>1309672833</v>
      </c>
      <c r="Y42" s="45">
        <f t="shared" si="6"/>
        <v>-627313222</v>
      </c>
      <c r="Z42" s="46">
        <f>+IF(X42&lt;&gt;0,+(Y42/X42)*100,0)</f>
        <v>-47.89846793745014</v>
      </c>
      <c r="AA42" s="47">
        <f>+AA25-AA40</f>
        <v>1309672833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796666462</v>
      </c>
      <c r="D45" s="18"/>
      <c r="E45" s="19"/>
      <c r="F45" s="20">
        <v>1309189565</v>
      </c>
      <c r="G45" s="20">
        <v>664109537</v>
      </c>
      <c r="H45" s="20"/>
      <c r="I45" s="20"/>
      <c r="J45" s="20">
        <v>664109537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664109537</v>
      </c>
      <c r="X45" s="20">
        <v>1309189565</v>
      </c>
      <c r="Y45" s="20">
        <v>-645080028</v>
      </c>
      <c r="Z45" s="48">
        <v>-49.27</v>
      </c>
      <c r="AA45" s="22">
        <v>1309189565</v>
      </c>
    </row>
    <row r="46" spans="1:27" ht="12.75">
      <c r="A46" s="23" t="s">
        <v>67</v>
      </c>
      <c r="B46" s="17"/>
      <c r="C46" s="18">
        <v>483263</v>
      </c>
      <c r="D46" s="18"/>
      <c r="E46" s="19"/>
      <c r="F46" s="20">
        <v>483266</v>
      </c>
      <c r="G46" s="20">
        <v>483263</v>
      </c>
      <c r="H46" s="20"/>
      <c r="I46" s="20"/>
      <c r="J46" s="20">
        <v>483263</v>
      </c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>
        <v>483263</v>
      </c>
      <c r="X46" s="20">
        <v>483266</v>
      </c>
      <c r="Y46" s="20">
        <v>-3</v>
      </c>
      <c r="Z46" s="48"/>
      <c r="AA46" s="22">
        <v>483266</v>
      </c>
    </row>
    <row r="47" spans="1:27" ht="12.75">
      <c r="A47" s="23"/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68</v>
      </c>
      <c r="B48" s="50" t="s">
        <v>64</v>
      </c>
      <c r="C48" s="51">
        <f aca="true" t="shared" si="7" ref="C48:Y48">SUM(C45:C47)</f>
        <v>797149725</v>
      </c>
      <c r="D48" s="51">
        <f>SUM(D45:D47)</f>
        <v>0</v>
      </c>
      <c r="E48" s="52">
        <f t="shared" si="7"/>
        <v>0</v>
      </c>
      <c r="F48" s="53">
        <f t="shared" si="7"/>
        <v>1309672831</v>
      </c>
      <c r="G48" s="53">
        <f t="shared" si="7"/>
        <v>664592800</v>
      </c>
      <c r="H48" s="53">
        <f t="shared" si="7"/>
        <v>0</v>
      </c>
      <c r="I48" s="53">
        <f t="shared" si="7"/>
        <v>0</v>
      </c>
      <c r="J48" s="53">
        <f t="shared" si="7"/>
        <v>664592800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664592800</v>
      </c>
      <c r="X48" s="53">
        <f t="shared" si="7"/>
        <v>1309672831</v>
      </c>
      <c r="Y48" s="53">
        <f t="shared" si="7"/>
        <v>-645080031</v>
      </c>
      <c r="Z48" s="54">
        <f>+IF(X48&lt;&gt;0,+(Y48/X48)*100,0)</f>
        <v>-49.25505177559876</v>
      </c>
      <c r="AA48" s="55">
        <f>SUM(AA45:AA47)</f>
        <v>1309672831</v>
      </c>
    </row>
    <row r="49" spans="1:27" ht="12.75">
      <c r="A49" s="56" t="s">
        <v>96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97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98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7" t="s">
        <v>89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99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88650874</v>
      </c>
      <c r="D6" s="18"/>
      <c r="E6" s="19">
        <v>-35441760</v>
      </c>
      <c r="F6" s="20">
        <v>-56843771</v>
      </c>
      <c r="G6" s="20">
        <v>128051450</v>
      </c>
      <c r="H6" s="20">
        <v>-43176525</v>
      </c>
      <c r="I6" s="20">
        <v>1601736</v>
      </c>
      <c r="J6" s="20">
        <v>86476661</v>
      </c>
      <c r="K6" s="20">
        <v>11894473</v>
      </c>
      <c r="L6" s="20">
        <v>-13963794</v>
      </c>
      <c r="M6" s="20">
        <v>-9440912</v>
      </c>
      <c r="N6" s="20">
        <v>-11510233</v>
      </c>
      <c r="O6" s="20">
        <v>7900905</v>
      </c>
      <c r="P6" s="20">
        <v>-1137211</v>
      </c>
      <c r="Q6" s="20">
        <v>732039</v>
      </c>
      <c r="R6" s="20">
        <v>7495733</v>
      </c>
      <c r="S6" s="20">
        <v>1928955</v>
      </c>
      <c r="T6" s="20">
        <v>1845334</v>
      </c>
      <c r="U6" s="20"/>
      <c r="V6" s="20">
        <v>3774289</v>
      </c>
      <c r="W6" s="20">
        <v>86236450</v>
      </c>
      <c r="X6" s="20">
        <v>-56843771</v>
      </c>
      <c r="Y6" s="20">
        <v>143080221</v>
      </c>
      <c r="Z6" s="21">
        <v>-251.71</v>
      </c>
      <c r="AA6" s="22">
        <v>-56843771</v>
      </c>
    </row>
    <row r="7" spans="1:27" ht="12.75">
      <c r="A7" s="23" t="s">
        <v>34</v>
      </c>
      <c r="B7" s="17"/>
      <c r="C7" s="18">
        <v>1542704</v>
      </c>
      <c r="D7" s="18"/>
      <c r="E7" s="19"/>
      <c r="F7" s="20"/>
      <c r="G7" s="20">
        <v>3325025</v>
      </c>
      <c r="H7" s="20">
        <v>40013856</v>
      </c>
      <c r="I7" s="20">
        <v>-10000000</v>
      </c>
      <c r="J7" s="20">
        <v>33338881</v>
      </c>
      <c r="K7" s="20">
        <v>-27000000</v>
      </c>
      <c r="L7" s="20">
        <v>-13000000</v>
      </c>
      <c r="M7" s="20">
        <v>40000000</v>
      </c>
      <c r="N7" s="20"/>
      <c r="O7" s="20">
        <v>-26000000</v>
      </c>
      <c r="P7" s="20">
        <v>-8000000</v>
      </c>
      <c r="Q7" s="20">
        <v>19986144</v>
      </c>
      <c r="R7" s="20">
        <v>-14013856</v>
      </c>
      <c r="S7" s="20">
        <v>-15000000</v>
      </c>
      <c r="T7" s="20">
        <v>-10000000</v>
      </c>
      <c r="U7" s="20"/>
      <c r="V7" s="20">
        <v>-25000000</v>
      </c>
      <c r="W7" s="20">
        <v>-5674975</v>
      </c>
      <c r="X7" s="20"/>
      <c r="Y7" s="20">
        <v>-5674975</v>
      </c>
      <c r="Z7" s="21"/>
      <c r="AA7" s="22"/>
    </row>
    <row r="8" spans="1:27" ht="12.75">
      <c r="A8" s="23" t="s">
        <v>35</v>
      </c>
      <c r="B8" s="17"/>
      <c r="C8" s="18">
        <v>3804298</v>
      </c>
      <c r="D8" s="18"/>
      <c r="E8" s="19"/>
      <c r="F8" s="20"/>
      <c r="G8" s="20">
        <v>1810649</v>
      </c>
      <c r="H8" s="20">
        <v>-989</v>
      </c>
      <c r="I8" s="20">
        <v>-97</v>
      </c>
      <c r="J8" s="20">
        <v>1809563</v>
      </c>
      <c r="K8" s="20">
        <v>2796</v>
      </c>
      <c r="L8" s="20">
        <v>-1082</v>
      </c>
      <c r="M8" s="20">
        <v>1884</v>
      </c>
      <c r="N8" s="20">
        <v>3598</v>
      </c>
      <c r="O8" s="20">
        <v>-6439</v>
      </c>
      <c r="P8" s="20">
        <v>5238</v>
      </c>
      <c r="Q8" s="20">
        <v>-8563</v>
      </c>
      <c r="R8" s="20">
        <v>-9764</v>
      </c>
      <c r="S8" s="20">
        <v>-3038</v>
      </c>
      <c r="T8" s="20">
        <v>13946</v>
      </c>
      <c r="U8" s="20"/>
      <c r="V8" s="20">
        <v>10908</v>
      </c>
      <c r="W8" s="20">
        <v>1814305</v>
      </c>
      <c r="X8" s="20"/>
      <c r="Y8" s="20">
        <v>1814305</v>
      </c>
      <c r="Z8" s="21"/>
      <c r="AA8" s="22"/>
    </row>
    <row r="9" spans="1:27" ht="12.75">
      <c r="A9" s="23" t="s">
        <v>36</v>
      </c>
      <c r="B9" s="17"/>
      <c r="C9" s="18">
        <v>6088812</v>
      </c>
      <c r="D9" s="18"/>
      <c r="E9" s="19"/>
      <c r="F9" s="20"/>
      <c r="G9" s="20">
        <v>10466717</v>
      </c>
      <c r="H9" s="20">
        <v>-4008204</v>
      </c>
      <c r="I9" s="20">
        <v>30193</v>
      </c>
      <c r="J9" s="20">
        <v>6488706</v>
      </c>
      <c r="K9" s="20">
        <v>150046</v>
      </c>
      <c r="L9" s="20">
        <v>2670446</v>
      </c>
      <c r="M9" s="20">
        <v>243632</v>
      </c>
      <c r="N9" s="20">
        <v>3064124</v>
      </c>
      <c r="O9" s="20">
        <v>-2226290</v>
      </c>
      <c r="P9" s="20">
        <v>-225424</v>
      </c>
      <c r="Q9" s="20">
        <v>231025</v>
      </c>
      <c r="R9" s="20">
        <v>-2220689</v>
      </c>
      <c r="S9" s="20">
        <v>15739</v>
      </c>
      <c r="T9" s="20">
        <v>-65233</v>
      </c>
      <c r="U9" s="20"/>
      <c r="V9" s="20">
        <v>-49494</v>
      </c>
      <c r="W9" s="20">
        <v>7282647</v>
      </c>
      <c r="X9" s="20"/>
      <c r="Y9" s="20">
        <v>7282647</v>
      </c>
      <c r="Z9" s="21"/>
      <c r="AA9" s="22"/>
    </row>
    <row r="10" spans="1:27" ht="12.7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2.75">
      <c r="A11" s="23" t="s">
        <v>38</v>
      </c>
      <c r="B11" s="17"/>
      <c r="C11" s="18">
        <v>106467</v>
      </c>
      <c r="D11" s="18"/>
      <c r="E11" s="19"/>
      <c r="F11" s="20"/>
      <c r="G11" s="20">
        <v>105129</v>
      </c>
      <c r="H11" s="20"/>
      <c r="I11" s="20"/>
      <c r="J11" s="20">
        <v>105129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>
        <v>105129</v>
      </c>
      <c r="X11" s="20"/>
      <c r="Y11" s="20">
        <v>105129</v>
      </c>
      <c r="Z11" s="21"/>
      <c r="AA11" s="22"/>
    </row>
    <row r="12" spans="1:27" ht="12.75">
      <c r="A12" s="27" t="s">
        <v>39</v>
      </c>
      <c r="B12" s="28"/>
      <c r="C12" s="29">
        <f aca="true" t="shared" si="0" ref="C12:Y12">SUM(C6:C11)</f>
        <v>100193155</v>
      </c>
      <c r="D12" s="29">
        <f>SUM(D6:D11)</f>
        <v>0</v>
      </c>
      <c r="E12" s="30">
        <f t="shared" si="0"/>
        <v>-35441760</v>
      </c>
      <c r="F12" s="31">
        <f t="shared" si="0"/>
        <v>-56843771</v>
      </c>
      <c r="G12" s="31">
        <f t="shared" si="0"/>
        <v>143758970</v>
      </c>
      <c r="H12" s="31">
        <f t="shared" si="0"/>
        <v>-7171862</v>
      </c>
      <c r="I12" s="31">
        <f t="shared" si="0"/>
        <v>-8368168</v>
      </c>
      <c r="J12" s="31">
        <f t="shared" si="0"/>
        <v>128218940</v>
      </c>
      <c r="K12" s="31">
        <f t="shared" si="0"/>
        <v>-14952685</v>
      </c>
      <c r="L12" s="31">
        <f t="shared" si="0"/>
        <v>-24294430</v>
      </c>
      <c r="M12" s="31">
        <f t="shared" si="0"/>
        <v>30804604</v>
      </c>
      <c r="N12" s="31">
        <f t="shared" si="0"/>
        <v>-8442511</v>
      </c>
      <c r="O12" s="31">
        <f t="shared" si="0"/>
        <v>-20331824</v>
      </c>
      <c r="P12" s="31">
        <f t="shared" si="0"/>
        <v>-9357397</v>
      </c>
      <c r="Q12" s="31">
        <f t="shared" si="0"/>
        <v>20940645</v>
      </c>
      <c r="R12" s="31">
        <f t="shared" si="0"/>
        <v>-8748576</v>
      </c>
      <c r="S12" s="31">
        <f t="shared" si="0"/>
        <v>-13058344</v>
      </c>
      <c r="T12" s="31">
        <f t="shared" si="0"/>
        <v>-8205953</v>
      </c>
      <c r="U12" s="31">
        <f t="shared" si="0"/>
        <v>0</v>
      </c>
      <c r="V12" s="31">
        <f t="shared" si="0"/>
        <v>-21264297</v>
      </c>
      <c r="W12" s="31">
        <f t="shared" si="0"/>
        <v>89763556</v>
      </c>
      <c r="X12" s="31">
        <f t="shared" si="0"/>
        <v>-56843771</v>
      </c>
      <c r="Y12" s="31">
        <f t="shared" si="0"/>
        <v>146607327</v>
      </c>
      <c r="Z12" s="32">
        <f>+IF(X12&lt;&gt;0,+(Y12/X12)*100,0)</f>
        <v>-257.91273946269325</v>
      </c>
      <c r="AA12" s="33">
        <f>SUM(AA6:AA11)</f>
        <v>-56843771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42</v>
      </c>
      <c r="B16" s="17"/>
      <c r="C16" s="18">
        <v>54775</v>
      </c>
      <c r="D16" s="18"/>
      <c r="E16" s="19"/>
      <c r="F16" s="20"/>
      <c r="G16" s="24">
        <v>54775</v>
      </c>
      <c r="H16" s="24"/>
      <c r="I16" s="24"/>
      <c r="J16" s="20">
        <v>54775</v>
      </c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>
        <v>54775</v>
      </c>
      <c r="X16" s="20"/>
      <c r="Y16" s="24">
        <v>54775</v>
      </c>
      <c r="Z16" s="25"/>
      <c r="AA16" s="26"/>
    </row>
    <row r="17" spans="1:27" ht="12.75">
      <c r="A17" s="23" t="s">
        <v>43</v>
      </c>
      <c r="B17" s="17"/>
      <c r="C17" s="18"/>
      <c r="D17" s="18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69864407</v>
      </c>
      <c r="D19" s="18"/>
      <c r="E19" s="19">
        <v>9328008</v>
      </c>
      <c r="F19" s="20">
        <v>27173082</v>
      </c>
      <c r="G19" s="20">
        <v>43898289</v>
      </c>
      <c r="H19" s="20"/>
      <c r="I19" s="20">
        <v>44474</v>
      </c>
      <c r="J19" s="20">
        <v>43942763</v>
      </c>
      <c r="K19" s="20">
        <v>217391</v>
      </c>
      <c r="L19" s="20"/>
      <c r="M19" s="20">
        <v>196976</v>
      </c>
      <c r="N19" s="20">
        <v>414367</v>
      </c>
      <c r="O19" s="20">
        <v>4274731</v>
      </c>
      <c r="P19" s="20">
        <v>-4273746</v>
      </c>
      <c r="Q19" s="20">
        <v>-457866</v>
      </c>
      <c r="R19" s="20">
        <v>-456881</v>
      </c>
      <c r="S19" s="20">
        <v>-556825</v>
      </c>
      <c r="T19" s="20">
        <v>16000</v>
      </c>
      <c r="U19" s="20"/>
      <c r="V19" s="20">
        <v>-540825</v>
      </c>
      <c r="W19" s="20">
        <v>43359424</v>
      </c>
      <c r="X19" s="20">
        <v>27173082</v>
      </c>
      <c r="Y19" s="20">
        <v>16186342</v>
      </c>
      <c r="Z19" s="21">
        <v>59.57</v>
      </c>
      <c r="AA19" s="22">
        <v>27173082</v>
      </c>
    </row>
    <row r="20" spans="1:27" ht="12.75">
      <c r="A20" s="23"/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46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47</v>
      </c>
      <c r="B22" s="17"/>
      <c r="C22" s="18">
        <v>1238720</v>
      </c>
      <c r="D22" s="18"/>
      <c r="E22" s="19">
        <v>999996</v>
      </c>
      <c r="F22" s="20">
        <v>2333646</v>
      </c>
      <c r="G22" s="20">
        <v>1906122</v>
      </c>
      <c r="H22" s="20"/>
      <c r="I22" s="20"/>
      <c r="J22" s="20">
        <v>1906122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>
        <v>1906122</v>
      </c>
      <c r="X22" s="20">
        <v>2333646</v>
      </c>
      <c r="Y22" s="20">
        <v>-427524</v>
      </c>
      <c r="Z22" s="21">
        <v>-18.32</v>
      </c>
      <c r="AA22" s="22">
        <v>2333646</v>
      </c>
    </row>
    <row r="23" spans="1:27" ht="12.75">
      <c r="A23" s="23" t="s">
        <v>48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2.75">
      <c r="A24" s="27" t="s">
        <v>49</v>
      </c>
      <c r="B24" s="35"/>
      <c r="C24" s="29">
        <f aca="true" t="shared" si="1" ref="C24:Y24">SUM(C15:C23)</f>
        <v>71157902</v>
      </c>
      <c r="D24" s="29">
        <f>SUM(D15:D23)</f>
        <v>0</v>
      </c>
      <c r="E24" s="36">
        <f t="shared" si="1"/>
        <v>10328004</v>
      </c>
      <c r="F24" s="37">
        <f t="shared" si="1"/>
        <v>29506728</v>
      </c>
      <c r="G24" s="37">
        <f t="shared" si="1"/>
        <v>45859186</v>
      </c>
      <c r="H24" s="37">
        <f t="shared" si="1"/>
        <v>0</v>
      </c>
      <c r="I24" s="37">
        <f t="shared" si="1"/>
        <v>44474</v>
      </c>
      <c r="J24" s="37">
        <f t="shared" si="1"/>
        <v>45903660</v>
      </c>
      <c r="K24" s="37">
        <f t="shared" si="1"/>
        <v>217391</v>
      </c>
      <c r="L24" s="37">
        <f t="shared" si="1"/>
        <v>0</v>
      </c>
      <c r="M24" s="37">
        <f t="shared" si="1"/>
        <v>196976</v>
      </c>
      <c r="N24" s="37">
        <f t="shared" si="1"/>
        <v>414367</v>
      </c>
      <c r="O24" s="37">
        <f t="shared" si="1"/>
        <v>4274731</v>
      </c>
      <c r="P24" s="37">
        <f t="shared" si="1"/>
        <v>-4273746</v>
      </c>
      <c r="Q24" s="37">
        <f t="shared" si="1"/>
        <v>-457866</v>
      </c>
      <c r="R24" s="37">
        <f t="shared" si="1"/>
        <v>-456881</v>
      </c>
      <c r="S24" s="37">
        <f t="shared" si="1"/>
        <v>-556825</v>
      </c>
      <c r="T24" s="37">
        <f t="shared" si="1"/>
        <v>16000</v>
      </c>
      <c r="U24" s="37">
        <f t="shared" si="1"/>
        <v>0</v>
      </c>
      <c r="V24" s="37">
        <f t="shared" si="1"/>
        <v>-540825</v>
      </c>
      <c r="W24" s="37">
        <f t="shared" si="1"/>
        <v>45320321</v>
      </c>
      <c r="X24" s="37">
        <f t="shared" si="1"/>
        <v>29506728</v>
      </c>
      <c r="Y24" s="37">
        <f t="shared" si="1"/>
        <v>15813593</v>
      </c>
      <c r="Z24" s="38">
        <f>+IF(X24&lt;&gt;0,+(Y24/X24)*100,0)</f>
        <v>53.5931771221804</v>
      </c>
      <c r="AA24" s="39">
        <f>SUM(AA15:AA23)</f>
        <v>29506728</v>
      </c>
    </row>
    <row r="25" spans="1:27" ht="12.75">
      <c r="A25" s="27" t="s">
        <v>50</v>
      </c>
      <c r="B25" s="28"/>
      <c r="C25" s="29">
        <f aca="true" t="shared" si="2" ref="C25:Y25">+C12+C24</f>
        <v>171351057</v>
      </c>
      <c r="D25" s="29">
        <f>+D12+D24</f>
        <v>0</v>
      </c>
      <c r="E25" s="30">
        <f t="shared" si="2"/>
        <v>-25113756</v>
      </c>
      <c r="F25" s="31">
        <f t="shared" si="2"/>
        <v>-27337043</v>
      </c>
      <c r="G25" s="31">
        <f t="shared" si="2"/>
        <v>189618156</v>
      </c>
      <c r="H25" s="31">
        <f t="shared" si="2"/>
        <v>-7171862</v>
      </c>
      <c r="I25" s="31">
        <f t="shared" si="2"/>
        <v>-8323694</v>
      </c>
      <c r="J25" s="31">
        <f t="shared" si="2"/>
        <v>174122600</v>
      </c>
      <c r="K25" s="31">
        <f t="shared" si="2"/>
        <v>-14735294</v>
      </c>
      <c r="L25" s="31">
        <f t="shared" si="2"/>
        <v>-24294430</v>
      </c>
      <c r="M25" s="31">
        <f t="shared" si="2"/>
        <v>31001580</v>
      </c>
      <c r="N25" s="31">
        <f t="shared" si="2"/>
        <v>-8028144</v>
      </c>
      <c r="O25" s="31">
        <f t="shared" si="2"/>
        <v>-16057093</v>
      </c>
      <c r="P25" s="31">
        <f t="shared" si="2"/>
        <v>-13631143</v>
      </c>
      <c r="Q25" s="31">
        <f t="shared" si="2"/>
        <v>20482779</v>
      </c>
      <c r="R25" s="31">
        <f t="shared" si="2"/>
        <v>-9205457</v>
      </c>
      <c r="S25" s="31">
        <f t="shared" si="2"/>
        <v>-13615169</v>
      </c>
      <c r="T25" s="31">
        <f t="shared" si="2"/>
        <v>-8189953</v>
      </c>
      <c r="U25" s="31">
        <f t="shared" si="2"/>
        <v>0</v>
      </c>
      <c r="V25" s="31">
        <f t="shared" si="2"/>
        <v>-21805122</v>
      </c>
      <c r="W25" s="31">
        <f t="shared" si="2"/>
        <v>135083877</v>
      </c>
      <c r="X25" s="31">
        <f t="shared" si="2"/>
        <v>-27337043</v>
      </c>
      <c r="Y25" s="31">
        <f t="shared" si="2"/>
        <v>162420920</v>
      </c>
      <c r="Z25" s="32">
        <f>+IF(X25&lt;&gt;0,+(Y25/X25)*100,0)</f>
        <v>-594.1422413536094</v>
      </c>
      <c r="AA25" s="33">
        <f>+AA12+AA24</f>
        <v>-27337043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51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52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53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54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55</v>
      </c>
      <c r="B31" s="17"/>
      <c r="C31" s="18">
        <v>2000</v>
      </c>
      <c r="D31" s="18"/>
      <c r="E31" s="19"/>
      <c r="F31" s="20"/>
      <c r="G31" s="20">
        <v>2000</v>
      </c>
      <c r="H31" s="20"/>
      <c r="I31" s="20"/>
      <c r="J31" s="20">
        <v>2000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>
        <v>2000</v>
      </c>
      <c r="X31" s="20"/>
      <c r="Y31" s="20">
        <v>2000</v>
      </c>
      <c r="Z31" s="21"/>
      <c r="AA31" s="22"/>
    </row>
    <row r="32" spans="1:27" ht="12.75">
      <c r="A32" s="23" t="s">
        <v>56</v>
      </c>
      <c r="B32" s="17"/>
      <c r="C32" s="18">
        <v>26191315</v>
      </c>
      <c r="D32" s="18"/>
      <c r="E32" s="19"/>
      <c r="F32" s="20">
        <v>-923291</v>
      </c>
      <c r="G32" s="20">
        <v>25627743</v>
      </c>
      <c r="H32" s="20">
        <v>-149809</v>
      </c>
      <c r="I32" s="20">
        <v>2468231</v>
      </c>
      <c r="J32" s="20">
        <v>27946165</v>
      </c>
      <c r="K32" s="20">
        <v>-72638</v>
      </c>
      <c r="L32" s="20">
        <v>-30994</v>
      </c>
      <c r="M32" s="20">
        <v>-47222</v>
      </c>
      <c r="N32" s="20">
        <v>-150854</v>
      </c>
      <c r="O32" s="20">
        <v>-138671</v>
      </c>
      <c r="P32" s="20">
        <v>658797</v>
      </c>
      <c r="Q32" s="20">
        <v>-24144</v>
      </c>
      <c r="R32" s="20">
        <v>495982</v>
      </c>
      <c r="S32" s="20">
        <v>-2351369</v>
      </c>
      <c r="T32" s="20">
        <v>2365760</v>
      </c>
      <c r="U32" s="20"/>
      <c r="V32" s="20">
        <v>14391</v>
      </c>
      <c r="W32" s="20">
        <v>28305684</v>
      </c>
      <c r="X32" s="20">
        <v>-923291</v>
      </c>
      <c r="Y32" s="20">
        <v>29228975</v>
      </c>
      <c r="Z32" s="21">
        <v>-3165.74</v>
      </c>
      <c r="AA32" s="22">
        <v>-923291</v>
      </c>
    </row>
    <row r="33" spans="1:27" ht="12.75">
      <c r="A33" s="23" t="s">
        <v>57</v>
      </c>
      <c r="B33" s="17"/>
      <c r="C33" s="18">
        <v>540314</v>
      </c>
      <c r="D33" s="18"/>
      <c r="E33" s="19"/>
      <c r="F33" s="20"/>
      <c r="G33" s="20">
        <v>494067</v>
      </c>
      <c r="H33" s="20"/>
      <c r="I33" s="20"/>
      <c r="J33" s="20">
        <v>494067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>
        <v>494067</v>
      </c>
      <c r="X33" s="20"/>
      <c r="Y33" s="20">
        <v>494067</v>
      </c>
      <c r="Z33" s="21"/>
      <c r="AA33" s="22"/>
    </row>
    <row r="34" spans="1:27" ht="12.75">
      <c r="A34" s="27" t="s">
        <v>58</v>
      </c>
      <c r="B34" s="28"/>
      <c r="C34" s="29">
        <f aca="true" t="shared" si="3" ref="C34:Y34">SUM(C29:C33)</f>
        <v>26733629</v>
      </c>
      <c r="D34" s="29">
        <f>SUM(D29:D33)</f>
        <v>0</v>
      </c>
      <c r="E34" s="30">
        <f t="shared" si="3"/>
        <v>0</v>
      </c>
      <c r="F34" s="31">
        <f t="shared" si="3"/>
        <v>-923291</v>
      </c>
      <c r="G34" s="31">
        <f t="shared" si="3"/>
        <v>26123810</v>
      </c>
      <c r="H34" s="31">
        <f t="shared" si="3"/>
        <v>-149809</v>
      </c>
      <c r="I34" s="31">
        <f t="shared" si="3"/>
        <v>2468231</v>
      </c>
      <c r="J34" s="31">
        <f t="shared" si="3"/>
        <v>28442232</v>
      </c>
      <c r="K34" s="31">
        <f t="shared" si="3"/>
        <v>-72638</v>
      </c>
      <c r="L34" s="31">
        <f t="shared" si="3"/>
        <v>-30994</v>
      </c>
      <c r="M34" s="31">
        <f t="shared" si="3"/>
        <v>-47222</v>
      </c>
      <c r="N34" s="31">
        <f t="shared" si="3"/>
        <v>-150854</v>
      </c>
      <c r="O34" s="31">
        <f t="shared" si="3"/>
        <v>-138671</v>
      </c>
      <c r="P34" s="31">
        <f t="shared" si="3"/>
        <v>658797</v>
      </c>
      <c r="Q34" s="31">
        <f t="shared" si="3"/>
        <v>-24144</v>
      </c>
      <c r="R34" s="31">
        <f t="shared" si="3"/>
        <v>495982</v>
      </c>
      <c r="S34" s="31">
        <f t="shared" si="3"/>
        <v>-2351369</v>
      </c>
      <c r="T34" s="31">
        <f t="shared" si="3"/>
        <v>2365760</v>
      </c>
      <c r="U34" s="31">
        <f t="shared" si="3"/>
        <v>0</v>
      </c>
      <c r="V34" s="31">
        <f t="shared" si="3"/>
        <v>14391</v>
      </c>
      <c r="W34" s="31">
        <f t="shared" si="3"/>
        <v>28801751</v>
      </c>
      <c r="X34" s="31">
        <f t="shared" si="3"/>
        <v>-923291</v>
      </c>
      <c r="Y34" s="31">
        <f t="shared" si="3"/>
        <v>29725042</v>
      </c>
      <c r="Z34" s="32">
        <f>+IF(X34&lt;&gt;0,+(Y34/X34)*100,0)</f>
        <v>-3219.4662354555603</v>
      </c>
      <c r="AA34" s="33">
        <f>SUM(AA29:AA33)</f>
        <v>-923291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59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60</v>
      </c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23" t="s">
        <v>57</v>
      </c>
      <c r="B38" s="17"/>
      <c r="C38" s="18">
        <v>30358372</v>
      </c>
      <c r="D38" s="18"/>
      <c r="E38" s="19"/>
      <c r="F38" s="20"/>
      <c r="G38" s="20">
        <v>27608083</v>
      </c>
      <c r="H38" s="20"/>
      <c r="I38" s="20"/>
      <c r="J38" s="20">
        <v>27608083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>
        <v>27608083</v>
      </c>
      <c r="X38" s="20"/>
      <c r="Y38" s="20">
        <v>27608083</v>
      </c>
      <c r="Z38" s="21"/>
      <c r="AA38" s="22"/>
    </row>
    <row r="39" spans="1:27" ht="12.75">
      <c r="A39" s="27" t="s">
        <v>61</v>
      </c>
      <c r="B39" s="35"/>
      <c r="C39" s="29">
        <f aca="true" t="shared" si="4" ref="C39:Y39">SUM(C37:C38)</f>
        <v>30358372</v>
      </c>
      <c r="D39" s="29">
        <f>SUM(D37:D38)</f>
        <v>0</v>
      </c>
      <c r="E39" s="36">
        <f t="shared" si="4"/>
        <v>0</v>
      </c>
      <c r="F39" s="37">
        <f t="shared" si="4"/>
        <v>0</v>
      </c>
      <c r="G39" s="37">
        <f t="shared" si="4"/>
        <v>27608083</v>
      </c>
      <c r="H39" s="37">
        <f t="shared" si="4"/>
        <v>0</v>
      </c>
      <c r="I39" s="37">
        <f t="shared" si="4"/>
        <v>0</v>
      </c>
      <c r="J39" s="37">
        <f t="shared" si="4"/>
        <v>27608083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27608083</v>
      </c>
      <c r="X39" s="37">
        <f t="shared" si="4"/>
        <v>0</v>
      </c>
      <c r="Y39" s="37">
        <f t="shared" si="4"/>
        <v>27608083</v>
      </c>
      <c r="Z39" s="38">
        <f>+IF(X39&lt;&gt;0,+(Y39/X39)*100,0)</f>
        <v>0</v>
      </c>
      <c r="AA39" s="39">
        <f>SUM(AA37:AA38)</f>
        <v>0</v>
      </c>
    </row>
    <row r="40" spans="1:27" ht="12.75">
      <c r="A40" s="27" t="s">
        <v>62</v>
      </c>
      <c r="B40" s="28"/>
      <c r="C40" s="29">
        <f aca="true" t="shared" si="5" ref="C40:Y40">+C34+C39</f>
        <v>57092001</v>
      </c>
      <c r="D40" s="29">
        <f>+D34+D39</f>
        <v>0</v>
      </c>
      <c r="E40" s="30">
        <f t="shared" si="5"/>
        <v>0</v>
      </c>
      <c r="F40" s="31">
        <f t="shared" si="5"/>
        <v>-923291</v>
      </c>
      <c r="G40" s="31">
        <f t="shared" si="5"/>
        <v>53731893</v>
      </c>
      <c r="H40" s="31">
        <f t="shared" si="5"/>
        <v>-149809</v>
      </c>
      <c r="I40" s="31">
        <f t="shared" si="5"/>
        <v>2468231</v>
      </c>
      <c r="J40" s="31">
        <f t="shared" si="5"/>
        <v>56050315</v>
      </c>
      <c r="K40" s="31">
        <f t="shared" si="5"/>
        <v>-72638</v>
      </c>
      <c r="L40" s="31">
        <f t="shared" si="5"/>
        <v>-30994</v>
      </c>
      <c r="M40" s="31">
        <f t="shared" si="5"/>
        <v>-47222</v>
      </c>
      <c r="N40" s="31">
        <f t="shared" si="5"/>
        <v>-150854</v>
      </c>
      <c r="O40" s="31">
        <f t="shared" si="5"/>
        <v>-138671</v>
      </c>
      <c r="P40" s="31">
        <f t="shared" si="5"/>
        <v>658797</v>
      </c>
      <c r="Q40" s="31">
        <f t="shared" si="5"/>
        <v>-24144</v>
      </c>
      <c r="R40" s="31">
        <f t="shared" si="5"/>
        <v>495982</v>
      </c>
      <c r="S40" s="31">
        <f t="shared" si="5"/>
        <v>-2351369</v>
      </c>
      <c r="T40" s="31">
        <f t="shared" si="5"/>
        <v>2365760</v>
      </c>
      <c r="U40" s="31">
        <f t="shared" si="5"/>
        <v>0</v>
      </c>
      <c r="V40" s="31">
        <f t="shared" si="5"/>
        <v>14391</v>
      </c>
      <c r="W40" s="31">
        <f t="shared" si="5"/>
        <v>56409834</v>
      </c>
      <c r="X40" s="31">
        <f t="shared" si="5"/>
        <v>-923291</v>
      </c>
      <c r="Y40" s="31">
        <f t="shared" si="5"/>
        <v>57333125</v>
      </c>
      <c r="Z40" s="32">
        <f>+IF(X40&lt;&gt;0,+(Y40/X40)*100,0)</f>
        <v>-6209.648420703765</v>
      </c>
      <c r="AA40" s="33">
        <f>+AA34+AA39</f>
        <v>-923291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114259056</v>
      </c>
      <c r="D42" s="43">
        <f>+D25-D40</f>
        <v>0</v>
      </c>
      <c r="E42" s="44">
        <f t="shared" si="6"/>
        <v>-25113756</v>
      </c>
      <c r="F42" s="45">
        <f t="shared" si="6"/>
        <v>-26413752</v>
      </c>
      <c r="G42" s="45">
        <f t="shared" si="6"/>
        <v>135886263</v>
      </c>
      <c r="H42" s="45">
        <f t="shared" si="6"/>
        <v>-7022053</v>
      </c>
      <c r="I42" s="45">
        <f t="shared" si="6"/>
        <v>-10791925</v>
      </c>
      <c r="J42" s="45">
        <f t="shared" si="6"/>
        <v>118072285</v>
      </c>
      <c r="K42" s="45">
        <f t="shared" si="6"/>
        <v>-14662656</v>
      </c>
      <c r="L42" s="45">
        <f t="shared" si="6"/>
        <v>-24263436</v>
      </c>
      <c r="M42" s="45">
        <f t="shared" si="6"/>
        <v>31048802</v>
      </c>
      <c r="N42" s="45">
        <f t="shared" si="6"/>
        <v>-7877290</v>
      </c>
      <c r="O42" s="45">
        <f t="shared" si="6"/>
        <v>-15918422</v>
      </c>
      <c r="P42" s="45">
        <f t="shared" si="6"/>
        <v>-14289940</v>
      </c>
      <c r="Q42" s="45">
        <f t="shared" si="6"/>
        <v>20506923</v>
      </c>
      <c r="R42" s="45">
        <f t="shared" si="6"/>
        <v>-9701439</v>
      </c>
      <c r="S42" s="45">
        <f t="shared" si="6"/>
        <v>-11263800</v>
      </c>
      <c r="T42" s="45">
        <f t="shared" si="6"/>
        <v>-10555713</v>
      </c>
      <c r="U42" s="45">
        <f t="shared" si="6"/>
        <v>0</v>
      </c>
      <c r="V42" s="45">
        <f t="shared" si="6"/>
        <v>-21819513</v>
      </c>
      <c r="W42" s="45">
        <f t="shared" si="6"/>
        <v>78674043</v>
      </c>
      <c r="X42" s="45">
        <f t="shared" si="6"/>
        <v>-26413752</v>
      </c>
      <c r="Y42" s="45">
        <f t="shared" si="6"/>
        <v>105087795</v>
      </c>
      <c r="Z42" s="46">
        <f>+IF(X42&lt;&gt;0,+(Y42/X42)*100,0)</f>
        <v>-397.8525845173378</v>
      </c>
      <c r="AA42" s="47">
        <f>+AA25-AA40</f>
        <v>-26413752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130455206</v>
      </c>
      <c r="D45" s="18"/>
      <c r="E45" s="19"/>
      <c r="F45" s="20">
        <v>-26413751</v>
      </c>
      <c r="G45" s="20">
        <v>91587950</v>
      </c>
      <c r="H45" s="20"/>
      <c r="I45" s="20"/>
      <c r="J45" s="20">
        <v>91587950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91587950</v>
      </c>
      <c r="X45" s="20">
        <v>-26413751</v>
      </c>
      <c r="Y45" s="20">
        <v>118001701</v>
      </c>
      <c r="Z45" s="48">
        <v>-446.74</v>
      </c>
      <c r="AA45" s="22">
        <v>-26413751</v>
      </c>
    </row>
    <row r="46" spans="1:27" ht="12.7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2.75">
      <c r="A47" s="23"/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68</v>
      </c>
      <c r="B48" s="50" t="s">
        <v>64</v>
      </c>
      <c r="C48" s="51">
        <f aca="true" t="shared" si="7" ref="C48:Y48">SUM(C45:C47)</f>
        <v>130455206</v>
      </c>
      <c r="D48" s="51">
        <f>SUM(D45:D47)</f>
        <v>0</v>
      </c>
      <c r="E48" s="52">
        <f t="shared" si="7"/>
        <v>0</v>
      </c>
      <c r="F48" s="53">
        <f t="shared" si="7"/>
        <v>-26413751</v>
      </c>
      <c r="G48" s="53">
        <f t="shared" si="7"/>
        <v>91587950</v>
      </c>
      <c r="H48" s="53">
        <f t="shared" si="7"/>
        <v>0</v>
      </c>
      <c r="I48" s="53">
        <f t="shared" si="7"/>
        <v>0</v>
      </c>
      <c r="J48" s="53">
        <f t="shared" si="7"/>
        <v>91587950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91587950</v>
      </c>
      <c r="X48" s="53">
        <f t="shared" si="7"/>
        <v>-26413751</v>
      </c>
      <c r="Y48" s="53">
        <f t="shared" si="7"/>
        <v>118001701</v>
      </c>
      <c r="Z48" s="54">
        <f>+IF(X48&lt;&gt;0,+(Y48/X48)*100,0)</f>
        <v>-446.74344435214823</v>
      </c>
      <c r="AA48" s="55">
        <f>SUM(AA45:AA47)</f>
        <v>-26413751</v>
      </c>
    </row>
    <row r="49" spans="1:27" ht="12.75">
      <c r="A49" s="56" t="s">
        <v>96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97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98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7" t="s">
        <v>90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99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107550219</v>
      </c>
      <c r="D6" s="18"/>
      <c r="E6" s="19">
        <v>50271828</v>
      </c>
      <c r="F6" s="20">
        <v>179633363</v>
      </c>
      <c r="G6" s="20">
        <v>170940853</v>
      </c>
      <c r="H6" s="20">
        <v>-6325932</v>
      </c>
      <c r="I6" s="20">
        <v>-10218893</v>
      </c>
      <c r="J6" s="20">
        <v>154396028</v>
      </c>
      <c r="K6" s="20">
        <v>-9324214</v>
      </c>
      <c r="L6" s="20">
        <v>-11449096</v>
      </c>
      <c r="M6" s="20">
        <v>47319658</v>
      </c>
      <c r="N6" s="20">
        <v>26546348</v>
      </c>
      <c r="O6" s="20">
        <v>-8254259</v>
      </c>
      <c r="P6" s="20">
        <v>-12018467</v>
      </c>
      <c r="Q6" s="20">
        <v>31175027</v>
      </c>
      <c r="R6" s="20">
        <v>10902301</v>
      </c>
      <c r="S6" s="20">
        <v>-6834028</v>
      </c>
      <c r="T6" s="20">
        <v>-8958410</v>
      </c>
      <c r="U6" s="20"/>
      <c r="V6" s="20">
        <v>-15792438</v>
      </c>
      <c r="W6" s="20">
        <v>176052239</v>
      </c>
      <c r="X6" s="20">
        <v>179633363</v>
      </c>
      <c r="Y6" s="20">
        <v>-3581124</v>
      </c>
      <c r="Z6" s="21">
        <v>-1.99</v>
      </c>
      <c r="AA6" s="22">
        <v>179633363</v>
      </c>
    </row>
    <row r="7" spans="1:27" ht="12.75">
      <c r="A7" s="23" t="s">
        <v>34</v>
      </c>
      <c r="B7" s="17"/>
      <c r="C7" s="18">
        <v>25521731</v>
      </c>
      <c r="D7" s="18"/>
      <c r="E7" s="19"/>
      <c r="F7" s="20">
        <v>17250218</v>
      </c>
      <c r="G7" s="20">
        <v>25521731</v>
      </c>
      <c r="H7" s="20"/>
      <c r="I7" s="20"/>
      <c r="J7" s="20">
        <v>25521731</v>
      </c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>
        <v>25521731</v>
      </c>
      <c r="X7" s="20">
        <v>17250218</v>
      </c>
      <c r="Y7" s="20">
        <v>8271513</v>
      </c>
      <c r="Z7" s="21">
        <v>47.95</v>
      </c>
      <c r="AA7" s="22">
        <v>17250218</v>
      </c>
    </row>
    <row r="8" spans="1:27" ht="12.75">
      <c r="A8" s="23" t="s">
        <v>35</v>
      </c>
      <c r="B8" s="17"/>
      <c r="C8" s="18">
        <v>53436847</v>
      </c>
      <c r="D8" s="18"/>
      <c r="E8" s="19">
        <v>35600004</v>
      </c>
      <c r="F8" s="20">
        <v>58791104</v>
      </c>
      <c r="G8" s="20">
        <v>54862601</v>
      </c>
      <c r="H8" s="20">
        <v>2360989</v>
      </c>
      <c r="I8" s="20">
        <v>2023720</v>
      </c>
      <c r="J8" s="20">
        <v>59247310</v>
      </c>
      <c r="K8" s="20">
        <v>-694091</v>
      </c>
      <c r="L8" s="20">
        <v>1065586</v>
      </c>
      <c r="M8" s="20">
        <v>2288972</v>
      </c>
      <c r="N8" s="20">
        <v>2660467</v>
      </c>
      <c r="O8" s="20">
        <v>998615</v>
      </c>
      <c r="P8" s="20">
        <v>1758835</v>
      </c>
      <c r="Q8" s="20">
        <v>2376498</v>
      </c>
      <c r="R8" s="20">
        <v>5133948</v>
      </c>
      <c r="S8" s="20">
        <v>4006104</v>
      </c>
      <c r="T8" s="20">
        <v>1810919</v>
      </c>
      <c r="U8" s="20"/>
      <c r="V8" s="20">
        <v>5817023</v>
      </c>
      <c r="W8" s="20">
        <v>72858748</v>
      </c>
      <c r="X8" s="20">
        <v>58791104</v>
      </c>
      <c r="Y8" s="20">
        <v>14067644</v>
      </c>
      <c r="Z8" s="21">
        <v>23.93</v>
      </c>
      <c r="AA8" s="22">
        <v>58791104</v>
      </c>
    </row>
    <row r="9" spans="1:27" ht="12.75">
      <c r="A9" s="23" t="s">
        <v>36</v>
      </c>
      <c r="B9" s="17"/>
      <c r="C9" s="18">
        <v>50503425</v>
      </c>
      <c r="D9" s="18"/>
      <c r="E9" s="19">
        <v>1526004</v>
      </c>
      <c r="F9" s="20">
        <v>4271984</v>
      </c>
      <c r="G9" s="20">
        <v>50845832</v>
      </c>
      <c r="H9" s="20">
        <v>1271126</v>
      </c>
      <c r="I9" s="20">
        <v>597110</v>
      </c>
      <c r="J9" s="20">
        <v>52714068</v>
      </c>
      <c r="K9" s="20">
        <v>-144489</v>
      </c>
      <c r="L9" s="20">
        <v>656603</v>
      </c>
      <c r="M9" s="20">
        <v>1199161</v>
      </c>
      <c r="N9" s="20">
        <v>1711275</v>
      </c>
      <c r="O9" s="20">
        <v>163648</v>
      </c>
      <c r="P9" s="20">
        <v>1402287</v>
      </c>
      <c r="Q9" s="20">
        <v>1691757</v>
      </c>
      <c r="R9" s="20">
        <v>3257692</v>
      </c>
      <c r="S9" s="20">
        <v>-191333</v>
      </c>
      <c r="T9" s="20">
        <v>332284</v>
      </c>
      <c r="U9" s="20"/>
      <c r="V9" s="20">
        <v>140951</v>
      </c>
      <c r="W9" s="20">
        <v>57823986</v>
      </c>
      <c r="X9" s="20">
        <v>4271984</v>
      </c>
      <c r="Y9" s="20">
        <v>53552002</v>
      </c>
      <c r="Z9" s="21">
        <v>1253.56</v>
      </c>
      <c r="AA9" s="22">
        <v>4271984</v>
      </c>
    </row>
    <row r="10" spans="1:27" ht="12.75">
      <c r="A10" s="23" t="s">
        <v>37</v>
      </c>
      <c r="B10" s="17"/>
      <c r="C10" s="18">
        <v>520468</v>
      </c>
      <c r="D10" s="18"/>
      <c r="E10" s="19"/>
      <c r="F10" s="20"/>
      <c r="G10" s="24">
        <v>520468</v>
      </c>
      <c r="H10" s="24"/>
      <c r="I10" s="24"/>
      <c r="J10" s="20">
        <v>520468</v>
      </c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>
        <v>520468</v>
      </c>
      <c r="X10" s="20"/>
      <c r="Y10" s="24">
        <v>520468</v>
      </c>
      <c r="Z10" s="25"/>
      <c r="AA10" s="26"/>
    </row>
    <row r="11" spans="1:27" ht="12.75">
      <c r="A11" s="23" t="s">
        <v>38</v>
      </c>
      <c r="B11" s="17"/>
      <c r="C11" s="18">
        <v>37044531</v>
      </c>
      <c r="D11" s="18"/>
      <c r="E11" s="19">
        <v>958908</v>
      </c>
      <c r="F11" s="20">
        <v>37829737</v>
      </c>
      <c r="G11" s="20">
        <v>37206319</v>
      </c>
      <c r="H11" s="20">
        <v>-199114</v>
      </c>
      <c r="I11" s="20">
        <v>-53196</v>
      </c>
      <c r="J11" s="20">
        <v>36954009</v>
      </c>
      <c r="K11" s="20">
        <v>132393</v>
      </c>
      <c r="L11" s="20">
        <v>-34864</v>
      </c>
      <c r="M11" s="20">
        <v>-1988</v>
      </c>
      <c r="N11" s="20">
        <v>95541</v>
      </c>
      <c r="O11" s="20">
        <v>-23290</v>
      </c>
      <c r="P11" s="20">
        <v>-3173</v>
      </c>
      <c r="Q11" s="20">
        <v>-3037</v>
      </c>
      <c r="R11" s="20">
        <v>-29500</v>
      </c>
      <c r="S11" s="20"/>
      <c r="T11" s="20"/>
      <c r="U11" s="20"/>
      <c r="V11" s="20"/>
      <c r="W11" s="20">
        <v>37020050</v>
      </c>
      <c r="X11" s="20">
        <v>37829737</v>
      </c>
      <c r="Y11" s="20">
        <v>-809687</v>
      </c>
      <c r="Z11" s="21">
        <v>-2.14</v>
      </c>
      <c r="AA11" s="22">
        <v>37829737</v>
      </c>
    </row>
    <row r="12" spans="1:27" ht="12.75">
      <c r="A12" s="27" t="s">
        <v>39</v>
      </c>
      <c r="B12" s="28"/>
      <c r="C12" s="29">
        <f aca="true" t="shared" si="0" ref="C12:Y12">SUM(C6:C11)</f>
        <v>274577221</v>
      </c>
      <c r="D12" s="29">
        <f>SUM(D6:D11)</f>
        <v>0</v>
      </c>
      <c r="E12" s="30">
        <f t="shared" si="0"/>
        <v>88356744</v>
      </c>
      <c r="F12" s="31">
        <f t="shared" si="0"/>
        <v>297776406</v>
      </c>
      <c r="G12" s="31">
        <f t="shared" si="0"/>
        <v>339897804</v>
      </c>
      <c r="H12" s="31">
        <f t="shared" si="0"/>
        <v>-2892931</v>
      </c>
      <c r="I12" s="31">
        <f t="shared" si="0"/>
        <v>-7651259</v>
      </c>
      <c r="J12" s="31">
        <f t="shared" si="0"/>
        <v>329353614</v>
      </c>
      <c r="K12" s="31">
        <f t="shared" si="0"/>
        <v>-10030401</v>
      </c>
      <c r="L12" s="31">
        <f t="shared" si="0"/>
        <v>-9761771</v>
      </c>
      <c r="M12" s="31">
        <f t="shared" si="0"/>
        <v>50805803</v>
      </c>
      <c r="N12" s="31">
        <f t="shared" si="0"/>
        <v>31013631</v>
      </c>
      <c r="O12" s="31">
        <f t="shared" si="0"/>
        <v>-7115286</v>
      </c>
      <c r="P12" s="31">
        <f t="shared" si="0"/>
        <v>-8860518</v>
      </c>
      <c r="Q12" s="31">
        <f t="shared" si="0"/>
        <v>35240245</v>
      </c>
      <c r="R12" s="31">
        <f t="shared" si="0"/>
        <v>19264441</v>
      </c>
      <c r="S12" s="31">
        <f t="shared" si="0"/>
        <v>-3019257</v>
      </c>
      <c r="T12" s="31">
        <f t="shared" si="0"/>
        <v>-6815207</v>
      </c>
      <c r="U12" s="31">
        <f t="shared" si="0"/>
        <v>0</v>
      </c>
      <c r="V12" s="31">
        <f t="shared" si="0"/>
        <v>-9834464</v>
      </c>
      <c r="W12" s="31">
        <f t="shared" si="0"/>
        <v>369797222</v>
      </c>
      <c r="X12" s="31">
        <f t="shared" si="0"/>
        <v>297776406</v>
      </c>
      <c r="Y12" s="31">
        <f t="shared" si="0"/>
        <v>72020816</v>
      </c>
      <c r="Z12" s="32">
        <f>+IF(X12&lt;&gt;0,+(Y12/X12)*100,0)</f>
        <v>24.186206344366987</v>
      </c>
      <c r="AA12" s="33">
        <f>SUM(AA6:AA11)</f>
        <v>297776406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42</v>
      </c>
      <c r="B16" s="17"/>
      <c r="C16" s="18">
        <v>-25655244</v>
      </c>
      <c r="D16" s="18"/>
      <c r="E16" s="19"/>
      <c r="F16" s="20"/>
      <c r="G16" s="24">
        <v>-25655244</v>
      </c>
      <c r="H16" s="24"/>
      <c r="I16" s="24"/>
      <c r="J16" s="20">
        <v>-25655244</v>
      </c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>
        <v>-25655244</v>
      </c>
      <c r="X16" s="20"/>
      <c r="Y16" s="24">
        <v>-25655244</v>
      </c>
      <c r="Z16" s="25"/>
      <c r="AA16" s="26"/>
    </row>
    <row r="17" spans="1:27" ht="12.75">
      <c r="A17" s="23" t="s">
        <v>43</v>
      </c>
      <c r="B17" s="17"/>
      <c r="C17" s="18">
        <v>60102001</v>
      </c>
      <c r="D17" s="18"/>
      <c r="E17" s="19">
        <v>93450000</v>
      </c>
      <c r="F17" s="20">
        <v>60102001</v>
      </c>
      <c r="G17" s="20">
        <v>60102001</v>
      </c>
      <c r="H17" s="20"/>
      <c r="I17" s="20"/>
      <c r="J17" s="20">
        <v>60102001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>
        <v>60102001</v>
      </c>
      <c r="X17" s="20">
        <v>60102001</v>
      </c>
      <c r="Y17" s="20"/>
      <c r="Z17" s="21"/>
      <c r="AA17" s="22">
        <v>60102001</v>
      </c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829456574</v>
      </c>
      <c r="D19" s="18"/>
      <c r="E19" s="19">
        <v>771541644</v>
      </c>
      <c r="F19" s="20">
        <v>849434448</v>
      </c>
      <c r="G19" s="20">
        <v>829088316</v>
      </c>
      <c r="H19" s="20">
        <v>3115335</v>
      </c>
      <c r="I19" s="20"/>
      <c r="J19" s="20">
        <v>832203651</v>
      </c>
      <c r="K19" s="20">
        <v>4059984</v>
      </c>
      <c r="L19" s="20">
        <v>57950</v>
      </c>
      <c r="M19" s="20">
        <v>7732042</v>
      </c>
      <c r="N19" s="20">
        <v>11849976</v>
      </c>
      <c r="O19" s="20">
        <v>2328145</v>
      </c>
      <c r="P19" s="20">
        <v>6248896</v>
      </c>
      <c r="Q19" s="20">
        <v>6798485</v>
      </c>
      <c r="R19" s="20">
        <v>15375526</v>
      </c>
      <c r="S19" s="20"/>
      <c r="T19" s="20">
        <v>3209924</v>
      </c>
      <c r="U19" s="20"/>
      <c r="V19" s="20">
        <v>3209924</v>
      </c>
      <c r="W19" s="20">
        <v>862639077</v>
      </c>
      <c r="X19" s="20">
        <v>849434448</v>
      </c>
      <c r="Y19" s="20">
        <v>13204629</v>
      </c>
      <c r="Z19" s="21">
        <v>1.55</v>
      </c>
      <c r="AA19" s="22">
        <v>849434448</v>
      </c>
    </row>
    <row r="20" spans="1:27" ht="12.75">
      <c r="A20" s="23"/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46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47</v>
      </c>
      <c r="B22" s="17"/>
      <c r="C22" s="18">
        <v>107377</v>
      </c>
      <c r="D22" s="18"/>
      <c r="E22" s="19"/>
      <c r="F22" s="20">
        <v>143601</v>
      </c>
      <c r="G22" s="20">
        <v>107377</v>
      </c>
      <c r="H22" s="20"/>
      <c r="I22" s="20"/>
      <c r="J22" s="20">
        <v>107377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>
        <v>107377</v>
      </c>
      <c r="X22" s="20">
        <v>143601</v>
      </c>
      <c r="Y22" s="20">
        <v>-36224</v>
      </c>
      <c r="Z22" s="21">
        <v>-25.23</v>
      </c>
      <c r="AA22" s="22">
        <v>143601</v>
      </c>
    </row>
    <row r="23" spans="1:27" ht="12.75">
      <c r="A23" s="23" t="s">
        <v>48</v>
      </c>
      <c r="B23" s="17"/>
      <c r="C23" s="18">
        <v>121102</v>
      </c>
      <c r="D23" s="18"/>
      <c r="E23" s="19"/>
      <c r="F23" s="20">
        <v>121102</v>
      </c>
      <c r="G23" s="24">
        <v>121102</v>
      </c>
      <c r="H23" s="24"/>
      <c r="I23" s="24"/>
      <c r="J23" s="20">
        <v>121102</v>
      </c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>
        <v>121102</v>
      </c>
      <c r="X23" s="20">
        <v>121102</v>
      </c>
      <c r="Y23" s="24"/>
      <c r="Z23" s="25"/>
      <c r="AA23" s="26">
        <v>121102</v>
      </c>
    </row>
    <row r="24" spans="1:27" ht="12.75">
      <c r="A24" s="27" t="s">
        <v>49</v>
      </c>
      <c r="B24" s="35"/>
      <c r="C24" s="29">
        <f aca="true" t="shared" si="1" ref="C24:Y24">SUM(C15:C23)</f>
        <v>864131810</v>
      </c>
      <c r="D24" s="29">
        <f>SUM(D15:D23)</f>
        <v>0</v>
      </c>
      <c r="E24" s="36">
        <f t="shared" si="1"/>
        <v>864991644</v>
      </c>
      <c r="F24" s="37">
        <f t="shared" si="1"/>
        <v>909801152</v>
      </c>
      <c r="G24" s="37">
        <f t="shared" si="1"/>
        <v>863763552</v>
      </c>
      <c r="H24" s="37">
        <f t="shared" si="1"/>
        <v>3115335</v>
      </c>
      <c r="I24" s="37">
        <f t="shared" si="1"/>
        <v>0</v>
      </c>
      <c r="J24" s="37">
        <f t="shared" si="1"/>
        <v>866878887</v>
      </c>
      <c r="K24" s="37">
        <f t="shared" si="1"/>
        <v>4059984</v>
      </c>
      <c r="L24" s="37">
        <f t="shared" si="1"/>
        <v>57950</v>
      </c>
      <c r="M24" s="37">
        <f t="shared" si="1"/>
        <v>7732042</v>
      </c>
      <c r="N24" s="37">
        <f t="shared" si="1"/>
        <v>11849976</v>
      </c>
      <c r="O24" s="37">
        <f t="shared" si="1"/>
        <v>2328145</v>
      </c>
      <c r="P24" s="37">
        <f t="shared" si="1"/>
        <v>6248896</v>
      </c>
      <c r="Q24" s="37">
        <f t="shared" si="1"/>
        <v>6798485</v>
      </c>
      <c r="R24" s="37">
        <f t="shared" si="1"/>
        <v>15375526</v>
      </c>
      <c r="S24" s="37">
        <f t="shared" si="1"/>
        <v>0</v>
      </c>
      <c r="T24" s="37">
        <f t="shared" si="1"/>
        <v>3209924</v>
      </c>
      <c r="U24" s="37">
        <f t="shared" si="1"/>
        <v>0</v>
      </c>
      <c r="V24" s="37">
        <f t="shared" si="1"/>
        <v>3209924</v>
      </c>
      <c r="W24" s="37">
        <f t="shared" si="1"/>
        <v>897314313</v>
      </c>
      <c r="X24" s="37">
        <f t="shared" si="1"/>
        <v>909801152</v>
      </c>
      <c r="Y24" s="37">
        <f t="shared" si="1"/>
        <v>-12486839</v>
      </c>
      <c r="Z24" s="38">
        <f>+IF(X24&lt;&gt;0,+(Y24/X24)*100,0)</f>
        <v>-1.3724800163805464</v>
      </c>
      <c r="AA24" s="39">
        <f>SUM(AA15:AA23)</f>
        <v>909801152</v>
      </c>
    </row>
    <row r="25" spans="1:27" ht="12.75">
      <c r="A25" s="27" t="s">
        <v>50</v>
      </c>
      <c r="B25" s="28"/>
      <c r="C25" s="29">
        <f aca="true" t="shared" si="2" ref="C25:Y25">+C12+C24</f>
        <v>1138709031</v>
      </c>
      <c r="D25" s="29">
        <f>+D12+D24</f>
        <v>0</v>
      </c>
      <c r="E25" s="30">
        <f t="shared" si="2"/>
        <v>953348388</v>
      </c>
      <c r="F25" s="31">
        <f t="shared" si="2"/>
        <v>1207577558</v>
      </c>
      <c r="G25" s="31">
        <f t="shared" si="2"/>
        <v>1203661356</v>
      </c>
      <c r="H25" s="31">
        <f t="shared" si="2"/>
        <v>222404</v>
      </c>
      <c r="I25" s="31">
        <f t="shared" si="2"/>
        <v>-7651259</v>
      </c>
      <c r="J25" s="31">
        <f t="shared" si="2"/>
        <v>1196232501</v>
      </c>
      <c r="K25" s="31">
        <f t="shared" si="2"/>
        <v>-5970417</v>
      </c>
      <c r="L25" s="31">
        <f t="shared" si="2"/>
        <v>-9703821</v>
      </c>
      <c r="M25" s="31">
        <f t="shared" si="2"/>
        <v>58537845</v>
      </c>
      <c r="N25" s="31">
        <f t="shared" si="2"/>
        <v>42863607</v>
      </c>
      <c r="O25" s="31">
        <f t="shared" si="2"/>
        <v>-4787141</v>
      </c>
      <c r="P25" s="31">
        <f t="shared" si="2"/>
        <v>-2611622</v>
      </c>
      <c r="Q25" s="31">
        <f t="shared" si="2"/>
        <v>42038730</v>
      </c>
      <c r="R25" s="31">
        <f t="shared" si="2"/>
        <v>34639967</v>
      </c>
      <c r="S25" s="31">
        <f t="shared" si="2"/>
        <v>-3019257</v>
      </c>
      <c r="T25" s="31">
        <f t="shared" si="2"/>
        <v>-3605283</v>
      </c>
      <c r="U25" s="31">
        <f t="shared" si="2"/>
        <v>0</v>
      </c>
      <c r="V25" s="31">
        <f t="shared" si="2"/>
        <v>-6624540</v>
      </c>
      <c r="W25" s="31">
        <f t="shared" si="2"/>
        <v>1267111535</v>
      </c>
      <c r="X25" s="31">
        <f t="shared" si="2"/>
        <v>1207577558</v>
      </c>
      <c r="Y25" s="31">
        <f t="shared" si="2"/>
        <v>59533977</v>
      </c>
      <c r="Z25" s="32">
        <f>+IF(X25&lt;&gt;0,+(Y25/X25)*100,0)</f>
        <v>4.93003340494342</v>
      </c>
      <c r="AA25" s="33">
        <f>+AA12+AA24</f>
        <v>1207577558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51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52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53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54</v>
      </c>
      <c r="B30" s="17"/>
      <c r="C30" s="18"/>
      <c r="D30" s="18"/>
      <c r="E30" s="19"/>
      <c r="F30" s="20"/>
      <c r="G30" s="20">
        <v>-368255</v>
      </c>
      <c r="H30" s="20"/>
      <c r="I30" s="20"/>
      <c r="J30" s="20">
        <v>-368255</v>
      </c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>
        <v>-368255</v>
      </c>
      <c r="X30" s="20"/>
      <c r="Y30" s="20">
        <v>-368255</v>
      </c>
      <c r="Z30" s="21"/>
      <c r="AA30" s="22"/>
    </row>
    <row r="31" spans="1:27" ht="12.75">
      <c r="A31" s="23" t="s">
        <v>55</v>
      </c>
      <c r="B31" s="17"/>
      <c r="C31" s="18">
        <v>1413403</v>
      </c>
      <c r="D31" s="18"/>
      <c r="E31" s="19">
        <v>1300008</v>
      </c>
      <c r="F31" s="20">
        <v>1506916</v>
      </c>
      <c r="G31" s="20">
        <v>1388383</v>
      </c>
      <c r="H31" s="20">
        <v>-28599</v>
      </c>
      <c r="I31" s="20">
        <v>-26797</v>
      </c>
      <c r="J31" s="20">
        <v>1332987</v>
      </c>
      <c r="K31" s="20">
        <v>-9637</v>
      </c>
      <c r="L31" s="20">
        <v>-4661</v>
      </c>
      <c r="M31" s="20">
        <v>-25377</v>
      </c>
      <c r="N31" s="20">
        <v>-39675</v>
      </c>
      <c r="O31" s="20">
        <v>-10819</v>
      </c>
      <c r="P31" s="20">
        <v>3442</v>
      </c>
      <c r="Q31" s="20"/>
      <c r="R31" s="20">
        <v>-7377</v>
      </c>
      <c r="S31" s="20">
        <v>-32901</v>
      </c>
      <c r="T31" s="20"/>
      <c r="U31" s="20"/>
      <c r="V31" s="20">
        <v>-32901</v>
      </c>
      <c r="W31" s="20">
        <v>1253034</v>
      </c>
      <c r="X31" s="20">
        <v>1506916</v>
      </c>
      <c r="Y31" s="20">
        <v>-253882</v>
      </c>
      <c r="Z31" s="21">
        <v>-16.85</v>
      </c>
      <c r="AA31" s="22">
        <v>1506916</v>
      </c>
    </row>
    <row r="32" spans="1:27" ht="12.75">
      <c r="A32" s="23" t="s">
        <v>56</v>
      </c>
      <c r="B32" s="17"/>
      <c r="C32" s="18">
        <v>85459354</v>
      </c>
      <c r="D32" s="18"/>
      <c r="E32" s="19">
        <v>879682380</v>
      </c>
      <c r="F32" s="20">
        <v>36649970</v>
      </c>
      <c r="G32" s="20">
        <v>93843546</v>
      </c>
      <c r="H32" s="20">
        <v>5686657</v>
      </c>
      <c r="I32" s="20">
        <v>1866496</v>
      </c>
      <c r="J32" s="20">
        <v>101396699</v>
      </c>
      <c r="K32" s="20">
        <v>-384066</v>
      </c>
      <c r="L32" s="20">
        <v>7666135</v>
      </c>
      <c r="M32" s="20">
        <v>4328002</v>
      </c>
      <c r="N32" s="20">
        <v>11610071</v>
      </c>
      <c r="O32" s="20">
        <v>2729845</v>
      </c>
      <c r="P32" s="20">
        <v>-1011344</v>
      </c>
      <c r="Q32" s="20">
        <v>-13581456</v>
      </c>
      <c r="R32" s="20">
        <v>-11862955</v>
      </c>
      <c r="S32" s="20">
        <v>913256</v>
      </c>
      <c r="T32" s="20">
        <v>2321545</v>
      </c>
      <c r="U32" s="20"/>
      <c r="V32" s="20">
        <v>3234801</v>
      </c>
      <c r="W32" s="20">
        <v>104378616</v>
      </c>
      <c r="X32" s="20">
        <v>36649970</v>
      </c>
      <c r="Y32" s="20">
        <v>67728646</v>
      </c>
      <c r="Z32" s="21">
        <v>184.8</v>
      </c>
      <c r="AA32" s="22">
        <v>36649970</v>
      </c>
    </row>
    <row r="33" spans="1:27" ht="12.75">
      <c r="A33" s="23" t="s">
        <v>57</v>
      </c>
      <c r="B33" s="17"/>
      <c r="C33" s="18">
        <v>11061222</v>
      </c>
      <c r="D33" s="18"/>
      <c r="E33" s="19">
        <v>285000</v>
      </c>
      <c r="F33" s="20">
        <v>570367</v>
      </c>
      <c r="G33" s="20">
        <v>11061222</v>
      </c>
      <c r="H33" s="20"/>
      <c r="I33" s="20"/>
      <c r="J33" s="20">
        <v>11061222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>
        <v>11061222</v>
      </c>
      <c r="X33" s="20">
        <v>570367</v>
      </c>
      <c r="Y33" s="20">
        <v>10490855</v>
      </c>
      <c r="Z33" s="21">
        <v>1839.32</v>
      </c>
      <c r="AA33" s="22">
        <v>570367</v>
      </c>
    </row>
    <row r="34" spans="1:27" ht="12.75">
      <c r="A34" s="27" t="s">
        <v>58</v>
      </c>
      <c r="B34" s="28"/>
      <c r="C34" s="29">
        <f aca="true" t="shared" si="3" ref="C34:Y34">SUM(C29:C33)</f>
        <v>97933979</v>
      </c>
      <c r="D34" s="29">
        <f>SUM(D29:D33)</f>
        <v>0</v>
      </c>
      <c r="E34" s="30">
        <f t="shared" si="3"/>
        <v>881267388</v>
      </c>
      <c r="F34" s="31">
        <f t="shared" si="3"/>
        <v>38727253</v>
      </c>
      <c r="G34" s="31">
        <f t="shared" si="3"/>
        <v>105924896</v>
      </c>
      <c r="H34" s="31">
        <f t="shared" si="3"/>
        <v>5658058</v>
      </c>
      <c r="I34" s="31">
        <f t="shared" si="3"/>
        <v>1839699</v>
      </c>
      <c r="J34" s="31">
        <f t="shared" si="3"/>
        <v>113422653</v>
      </c>
      <c r="K34" s="31">
        <f t="shared" si="3"/>
        <v>-393703</v>
      </c>
      <c r="L34" s="31">
        <f t="shared" si="3"/>
        <v>7661474</v>
      </c>
      <c r="M34" s="31">
        <f t="shared" si="3"/>
        <v>4302625</v>
      </c>
      <c r="N34" s="31">
        <f t="shared" si="3"/>
        <v>11570396</v>
      </c>
      <c r="O34" s="31">
        <f t="shared" si="3"/>
        <v>2719026</v>
      </c>
      <c r="P34" s="31">
        <f t="shared" si="3"/>
        <v>-1007902</v>
      </c>
      <c r="Q34" s="31">
        <f t="shared" si="3"/>
        <v>-13581456</v>
      </c>
      <c r="R34" s="31">
        <f t="shared" si="3"/>
        <v>-11870332</v>
      </c>
      <c r="S34" s="31">
        <f t="shared" si="3"/>
        <v>880355</v>
      </c>
      <c r="T34" s="31">
        <f t="shared" si="3"/>
        <v>2321545</v>
      </c>
      <c r="U34" s="31">
        <f t="shared" si="3"/>
        <v>0</v>
      </c>
      <c r="V34" s="31">
        <f t="shared" si="3"/>
        <v>3201900</v>
      </c>
      <c r="W34" s="31">
        <f t="shared" si="3"/>
        <v>116324617</v>
      </c>
      <c r="X34" s="31">
        <f t="shared" si="3"/>
        <v>38727253</v>
      </c>
      <c r="Y34" s="31">
        <f t="shared" si="3"/>
        <v>77597364</v>
      </c>
      <c r="Z34" s="32">
        <f>+IF(X34&lt;&gt;0,+(Y34/X34)*100,0)</f>
        <v>200.36888234752928</v>
      </c>
      <c r="AA34" s="33">
        <f>SUM(AA29:AA33)</f>
        <v>38727253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59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60</v>
      </c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23" t="s">
        <v>57</v>
      </c>
      <c r="B38" s="17"/>
      <c r="C38" s="18">
        <v>38616016</v>
      </c>
      <c r="D38" s="18"/>
      <c r="E38" s="19">
        <v>41000004</v>
      </c>
      <c r="F38" s="20">
        <v>49081754</v>
      </c>
      <c r="G38" s="20">
        <v>38616016</v>
      </c>
      <c r="H38" s="20"/>
      <c r="I38" s="20"/>
      <c r="J38" s="20">
        <v>38616016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>
        <v>38616016</v>
      </c>
      <c r="X38" s="20">
        <v>49081754</v>
      </c>
      <c r="Y38" s="20">
        <v>-10465738</v>
      </c>
      <c r="Z38" s="21">
        <v>-21.32</v>
      </c>
      <c r="AA38" s="22">
        <v>49081754</v>
      </c>
    </row>
    <row r="39" spans="1:27" ht="12.75">
      <c r="A39" s="27" t="s">
        <v>61</v>
      </c>
      <c r="B39" s="35"/>
      <c r="C39" s="29">
        <f aca="true" t="shared" si="4" ref="C39:Y39">SUM(C37:C38)</f>
        <v>38616016</v>
      </c>
      <c r="D39" s="29">
        <f>SUM(D37:D38)</f>
        <v>0</v>
      </c>
      <c r="E39" s="36">
        <f t="shared" si="4"/>
        <v>41000004</v>
      </c>
      <c r="F39" s="37">
        <f t="shared" si="4"/>
        <v>49081754</v>
      </c>
      <c r="G39" s="37">
        <f t="shared" si="4"/>
        <v>38616016</v>
      </c>
      <c r="H39" s="37">
        <f t="shared" si="4"/>
        <v>0</v>
      </c>
      <c r="I39" s="37">
        <f t="shared" si="4"/>
        <v>0</v>
      </c>
      <c r="J39" s="37">
        <f t="shared" si="4"/>
        <v>38616016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38616016</v>
      </c>
      <c r="X39" s="37">
        <f t="shared" si="4"/>
        <v>49081754</v>
      </c>
      <c r="Y39" s="37">
        <f t="shared" si="4"/>
        <v>-10465738</v>
      </c>
      <c r="Z39" s="38">
        <f>+IF(X39&lt;&gt;0,+(Y39/X39)*100,0)</f>
        <v>-21.323072521002405</v>
      </c>
      <c r="AA39" s="39">
        <f>SUM(AA37:AA38)</f>
        <v>49081754</v>
      </c>
    </row>
    <row r="40" spans="1:27" ht="12.75">
      <c r="A40" s="27" t="s">
        <v>62</v>
      </c>
      <c r="B40" s="28"/>
      <c r="C40" s="29">
        <f aca="true" t="shared" si="5" ref="C40:Y40">+C34+C39</f>
        <v>136549995</v>
      </c>
      <c r="D40" s="29">
        <f>+D34+D39</f>
        <v>0</v>
      </c>
      <c r="E40" s="30">
        <f t="shared" si="5"/>
        <v>922267392</v>
      </c>
      <c r="F40" s="31">
        <f t="shared" si="5"/>
        <v>87809007</v>
      </c>
      <c r="G40" s="31">
        <f t="shared" si="5"/>
        <v>144540912</v>
      </c>
      <c r="H40" s="31">
        <f t="shared" si="5"/>
        <v>5658058</v>
      </c>
      <c r="I40" s="31">
        <f t="shared" si="5"/>
        <v>1839699</v>
      </c>
      <c r="J40" s="31">
        <f t="shared" si="5"/>
        <v>152038669</v>
      </c>
      <c r="K40" s="31">
        <f t="shared" si="5"/>
        <v>-393703</v>
      </c>
      <c r="L40" s="31">
        <f t="shared" si="5"/>
        <v>7661474</v>
      </c>
      <c r="M40" s="31">
        <f t="shared" si="5"/>
        <v>4302625</v>
      </c>
      <c r="N40" s="31">
        <f t="shared" si="5"/>
        <v>11570396</v>
      </c>
      <c r="O40" s="31">
        <f t="shared" si="5"/>
        <v>2719026</v>
      </c>
      <c r="P40" s="31">
        <f t="shared" si="5"/>
        <v>-1007902</v>
      </c>
      <c r="Q40" s="31">
        <f t="shared" si="5"/>
        <v>-13581456</v>
      </c>
      <c r="R40" s="31">
        <f t="shared" si="5"/>
        <v>-11870332</v>
      </c>
      <c r="S40" s="31">
        <f t="shared" si="5"/>
        <v>880355</v>
      </c>
      <c r="T40" s="31">
        <f t="shared" si="5"/>
        <v>2321545</v>
      </c>
      <c r="U40" s="31">
        <f t="shared" si="5"/>
        <v>0</v>
      </c>
      <c r="V40" s="31">
        <f t="shared" si="5"/>
        <v>3201900</v>
      </c>
      <c r="W40" s="31">
        <f t="shared" si="5"/>
        <v>154940633</v>
      </c>
      <c r="X40" s="31">
        <f t="shared" si="5"/>
        <v>87809007</v>
      </c>
      <c r="Y40" s="31">
        <f t="shared" si="5"/>
        <v>67131626</v>
      </c>
      <c r="Z40" s="32">
        <f>+IF(X40&lt;&gt;0,+(Y40/X40)*100,0)</f>
        <v>76.45186785906826</v>
      </c>
      <c r="AA40" s="33">
        <f>+AA34+AA39</f>
        <v>87809007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1002159036</v>
      </c>
      <c r="D42" s="43">
        <f>+D25-D40</f>
        <v>0</v>
      </c>
      <c r="E42" s="44">
        <f t="shared" si="6"/>
        <v>31080996</v>
      </c>
      <c r="F42" s="45">
        <f t="shared" si="6"/>
        <v>1119768551</v>
      </c>
      <c r="G42" s="45">
        <f t="shared" si="6"/>
        <v>1059120444</v>
      </c>
      <c r="H42" s="45">
        <f t="shared" si="6"/>
        <v>-5435654</v>
      </c>
      <c r="I42" s="45">
        <f t="shared" si="6"/>
        <v>-9490958</v>
      </c>
      <c r="J42" s="45">
        <f t="shared" si="6"/>
        <v>1044193832</v>
      </c>
      <c r="K42" s="45">
        <f t="shared" si="6"/>
        <v>-5576714</v>
      </c>
      <c r="L42" s="45">
        <f t="shared" si="6"/>
        <v>-17365295</v>
      </c>
      <c r="M42" s="45">
        <f t="shared" si="6"/>
        <v>54235220</v>
      </c>
      <c r="N42" s="45">
        <f t="shared" si="6"/>
        <v>31293211</v>
      </c>
      <c r="O42" s="45">
        <f t="shared" si="6"/>
        <v>-7506167</v>
      </c>
      <c r="P42" s="45">
        <f t="shared" si="6"/>
        <v>-1603720</v>
      </c>
      <c r="Q42" s="45">
        <f t="shared" si="6"/>
        <v>55620186</v>
      </c>
      <c r="R42" s="45">
        <f t="shared" si="6"/>
        <v>46510299</v>
      </c>
      <c r="S42" s="45">
        <f t="shared" si="6"/>
        <v>-3899612</v>
      </c>
      <c r="T42" s="45">
        <f t="shared" si="6"/>
        <v>-5926828</v>
      </c>
      <c r="U42" s="45">
        <f t="shared" si="6"/>
        <v>0</v>
      </c>
      <c r="V42" s="45">
        <f t="shared" si="6"/>
        <v>-9826440</v>
      </c>
      <c r="W42" s="45">
        <f t="shared" si="6"/>
        <v>1112170902</v>
      </c>
      <c r="X42" s="45">
        <f t="shared" si="6"/>
        <v>1119768551</v>
      </c>
      <c r="Y42" s="45">
        <f t="shared" si="6"/>
        <v>-7597649</v>
      </c>
      <c r="Z42" s="46">
        <f>+IF(X42&lt;&gt;0,+(Y42/X42)*100,0)</f>
        <v>-0.6785017308456273</v>
      </c>
      <c r="AA42" s="47">
        <f>+AA25-AA40</f>
        <v>1119768551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963921667</v>
      </c>
      <c r="D45" s="18"/>
      <c r="E45" s="19">
        <v>27386220</v>
      </c>
      <c r="F45" s="20">
        <v>1115961225</v>
      </c>
      <c r="G45" s="20">
        <v>1002046486</v>
      </c>
      <c r="H45" s="20"/>
      <c r="I45" s="20">
        <v>2070</v>
      </c>
      <c r="J45" s="20">
        <v>1002048556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1002048556</v>
      </c>
      <c r="X45" s="20">
        <v>1115961225</v>
      </c>
      <c r="Y45" s="20">
        <v>-113912669</v>
      </c>
      <c r="Z45" s="48">
        <v>-10.21</v>
      </c>
      <c r="AA45" s="22">
        <v>1115961225</v>
      </c>
    </row>
    <row r="46" spans="1:27" ht="12.75">
      <c r="A46" s="23" t="s">
        <v>67</v>
      </c>
      <c r="B46" s="17"/>
      <c r="C46" s="18">
        <v>112550</v>
      </c>
      <c r="D46" s="18"/>
      <c r="E46" s="19"/>
      <c r="F46" s="20">
        <v>112550</v>
      </c>
      <c r="G46" s="20">
        <v>112550</v>
      </c>
      <c r="H46" s="20"/>
      <c r="I46" s="20"/>
      <c r="J46" s="20">
        <v>112550</v>
      </c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>
        <v>112550</v>
      </c>
      <c r="X46" s="20">
        <v>112550</v>
      </c>
      <c r="Y46" s="20"/>
      <c r="Z46" s="48"/>
      <c r="AA46" s="22">
        <v>112550</v>
      </c>
    </row>
    <row r="47" spans="1:27" ht="12.75">
      <c r="A47" s="23"/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68</v>
      </c>
      <c r="B48" s="50" t="s">
        <v>64</v>
      </c>
      <c r="C48" s="51">
        <f aca="true" t="shared" si="7" ref="C48:Y48">SUM(C45:C47)</f>
        <v>964034217</v>
      </c>
      <c r="D48" s="51">
        <f>SUM(D45:D47)</f>
        <v>0</v>
      </c>
      <c r="E48" s="52">
        <f t="shared" si="7"/>
        <v>27386220</v>
      </c>
      <c r="F48" s="53">
        <f t="shared" si="7"/>
        <v>1116073775</v>
      </c>
      <c r="G48" s="53">
        <f t="shared" si="7"/>
        <v>1002159036</v>
      </c>
      <c r="H48" s="53">
        <f t="shared" si="7"/>
        <v>0</v>
      </c>
      <c r="I48" s="53">
        <f t="shared" si="7"/>
        <v>2070</v>
      </c>
      <c r="J48" s="53">
        <f t="shared" si="7"/>
        <v>1002161106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1002161106</v>
      </c>
      <c r="X48" s="53">
        <f t="shared" si="7"/>
        <v>1116073775</v>
      </c>
      <c r="Y48" s="53">
        <f t="shared" si="7"/>
        <v>-113912669</v>
      </c>
      <c r="Z48" s="54">
        <f>+IF(X48&lt;&gt;0,+(Y48/X48)*100,0)</f>
        <v>-10.206553684141534</v>
      </c>
      <c r="AA48" s="55">
        <f>SUM(AA45:AA47)</f>
        <v>1116073775</v>
      </c>
    </row>
    <row r="49" spans="1:27" ht="12.75">
      <c r="A49" s="56" t="s">
        <v>96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97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98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7" t="s">
        <v>91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99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12312538</v>
      </c>
      <c r="D6" s="18"/>
      <c r="E6" s="19">
        <v>4882000</v>
      </c>
      <c r="F6" s="20">
        <v>16582260</v>
      </c>
      <c r="G6" s="20">
        <v>9199320</v>
      </c>
      <c r="H6" s="20">
        <v>18215738</v>
      </c>
      <c r="I6" s="20">
        <v>559830</v>
      </c>
      <c r="J6" s="20">
        <v>27974888</v>
      </c>
      <c r="K6" s="20">
        <v>-20928641</v>
      </c>
      <c r="L6" s="20">
        <v>61479679</v>
      </c>
      <c r="M6" s="20">
        <v>-30961228</v>
      </c>
      <c r="N6" s="20">
        <v>9589810</v>
      </c>
      <c r="O6" s="20">
        <v>-26061660</v>
      </c>
      <c r="P6" s="20">
        <v>-13714378</v>
      </c>
      <c r="Q6" s="20">
        <v>-2227119</v>
      </c>
      <c r="R6" s="20">
        <v>-42003157</v>
      </c>
      <c r="S6" s="20">
        <v>37365086</v>
      </c>
      <c r="T6" s="20">
        <v>-29236843</v>
      </c>
      <c r="U6" s="20"/>
      <c r="V6" s="20">
        <v>8128243</v>
      </c>
      <c r="W6" s="20">
        <v>3689784</v>
      </c>
      <c r="X6" s="20">
        <v>16582260</v>
      </c>
      <c r="Y6" s="20">
        <v>-12892476</v>
      </c>
      <c r="Z6" s="21">
        <v>-77.75</v>
      </c>
      <c r="AA6" s="22">
        <v>16582260</v>
      </c>
    </row>
    <row r="7" spans="1:27" ht="12.75">
      <c r="A7" s="23" t="s">
        <v>34</v>
      </c>
      <c r="B7" s="17"/>
      <c r="C7" s="18">
        <v>11837656</v>
      </c>
      <c r="D7" s="18"/>
      <c r="E7" s="19">
        <v>24155000</v>
      </c>
      <c r="F7" s="20"/>
      <c r="G7" s="20">
        <v>94205954</v>
      </c>
      <c r="H7" s="20">
        <v>-41788856</v>
      </c>
      <c r="I7" s="20">
        <v>-30204142</v>
      </c>
      <c r="J7" s="20">
        <v>22212956</v>
      </c>
      <c r="K7" s="20">
        <v>-22117699</v>
      </c>
      <c r="L7" s="20">
        <v>1</v>
      </c>
      <c r="M7" s="20">
        <v>-41099</v>
      </c>
      <c r="N7" s="20">
        <v>-22158797</v>
      </c>
      <c r="O7" s="20"/>
      <c r="P7" s="20"/>
      <c r="Q7" s="20">
        <v>60015677</v>
      </c>
      <c r="R7" s="20">
        <v>60015677</v>
      </c>
      <c r="S7" s="20">
        <v>-59987932</v>
      </c>
      <c r="T7" s="20"/>
      <c r="U7" s="20"/>
      <c r="V7" s="20">
        <v>-59987932</v>
      </c>
      <c r="W7" s="20">
        <v>81904</v>
      </c>
      <c r="X7" s="20"/>
      <c r="Y7" s="20">
        <v>81904</v>
      </c>
      <c r="Z7" s="21"/>
      <c r="AA7" s="22"/>
    </row>
    <row r="8" spans="1:27" ht="12.75">
      <c r="A8" s="23" t="s">
        <v>35</v>
      </c>
      <c r="B8" s="17"/>
      <c r="C8" s="18">
        <v>41405849</v>
      </c>
      <c r="D8" s="18"/>
      <c r="E8" s="19">
        <v>41950000</v>
      </c>
      <c r="F8" s="20">
        <v>48944756</v>
      </c>
      <c r="G8" s="20">
        <v>35337189</v>
      </c>
      <c r="H8" s="20">
        <v>3272675</v>
      </c>
      <c r="I8" s="20">
        <v>1886016</v>
      </c>
      <c r="J8" s="20">
        <v>40495880</v>
      </c>
      <c r="K8" s="20">
        <v>1356192</v>
      </c>
      <c r="L8" s="20">
        <v>3362968</v>
      </c>
      <c r="M8" s="20">
        <v>1675126</v>
      </c>
      <c r="N8" s="20">
        <v>6394286</v>
      </c>
      <c r="O8" s="20">
        <v>3606594</v>
      </c>
      <c r="P8" s="20">
        <v>1815698</v>
      </c>
      <c r="Q8" s="20">
        <v>2152645</v>
      </c>
      <c r="R8" s="20">
        <v>7574937</v>
      </c>
      <c r="S8" s="20">
        <v>3379228</v>
      </c>
      <c r="T8" s="20">
        <v>266853</v>
      </c>
      <c r="U8" s="20"/>
      <c r="V8" s="20">
        <v>3646081</v>
      </c>
      <c r="W8" s="20">
        <v>58111184</v>
      </c>
      <c r="X8" s="20">
        <v>48944756</v>
      </c>
      <c r="Y8" s="20">
        <v>9166428</v>
      </c>
      <c r="Z8" s="21">
        <v>18.73</v>
      </c>
      <c r="AA8" s="22">
        <v>48944756</v>
      </c>
    </row>
    <row r="9" spans="1:27" ht="12.75">
      <c r="A9" s="23" t="s">
        <v>36</v>
      </c>
      <c r="B9" s="17"/>
      <c r="C9" s="18">
        <v>52673562</v>
      </c>
      <c r="D9" s="18"/>
      <c r="E9" s="19">
        <v>40727000</v>
      </c>
      <c r="F9" s="20">
        <v>49737440</v>
      </c>
      <c r="G9" s="20">
        <v>114213265</v>
      </c>
      <c r="H9" s="20">
        <v>1683632</v>
      </c>
      <c r="I9" s="20">
        <v>-854151</v>
      </c>
      <c r="J9" s="20">
        <v>115042746</v>
      </c>
      <c r="K9" s="20">
        <v>712949</v>
      </c>
      <c r="L9" s="20">
        <v>411186</v>
      </c>
      <c r="M9" s="20">
        <v>4110054</v>
      </c>
      <c r="N9" s="20">
        <v>5234189</v>
      </c>
      <c r="O9" s="20">
        <v>-3034515</v>
      </c>
      <c r="P9" s="20">
        <v>-4141080</v>
      </c>
      <c r="Q9" s="20">
        <v>1686085</v>
      </c>
      <c r="R9" s="20">
        <v>-5489510</v>
      </c>
      <c r="S9" s="20">
        <v>1067508</v>
      </c>
      <c r="T9" s="20">
        <v>-2598752</v>
      </c>
      <c r="U9" s="20"/>
      <c r="V9" s="20">
        <v>-1531244</v>
      </c>
      <c r="W9" s="20">
        <v>113256181</v>
      </c>
      <c r="X9" s="20">
        <v>49737440</v>
      </c>
      <c r="Y9" s="20">
        <v>63518741</v>
      </c>
      <c r="Z9" s="21">
        <v>127.71</v>
      </c>
      <c r="AA9" s="22">
        <v>49737440</v>
      </c>
    </row>
    <row r="10" spans="1:27" ht="12.75">
      <c r="A10" s="23" t="s">
        <v>37</v>
      </c>
      <c r="B10" s="17"/>
      <c r="C10" s="18">
        <v>247790</v>
      </c>
      <c r="D10" s="18"/>
      <c r="E10" s="19"/>
      <c r="F10" s="20"/>
      <c r="G10" s="24">
        <v>195828</v>
      </c>
      <c r="H10" s="24"/>
      <c r="I10" s="24"/>
      <c r="J10" s="20">
        <v>195828</v>
      </c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>
        <v>195828</v>
      </c>
      <c r="X10" s="20"/>
      <c r="Y10" s="24">
        <v>195828</v>
      </c>
      <c r="Z10" s="25"/>
      <c r="AA10" s="26"/>
    </row>
    <row r="11" spans="1:27" ht="12.75">
      <c r="A11" s="23" t="s">
        <v>38</v>
      </c>
      <c r="B11" s="17"/>
      <c r="C11" s="18">
        <v>6216690</v>
      </c>
      <c r="D11" s="18"/>
      <c r="E11" s="19">
        <v>3300000</v>
      </c>
      <c r="F11" s="20">
        <v>5008929</v>
      </c>
      <c r="G11" s="20">
        <v>5944402</v>
      </c>
      <c r="H11" s="20">
        <v>787421</v>
      </c>
      <c r="I11" s="20">
        <v>853760</v>
      </c>
      <c r="J11" s="20">
        <v>7585583</v>
      </c>
      <c r="K11" s="20">
        <v>396353</v>
      </c>
      <c r="L11" s="20">
        <v>917342</v>
      </c>
      <c r="M11" s="20">
        <v>-793338</v>
      </c>
      <c r="N11" s="20">
        <v>520357</v>
      </c>
      <c r="O11" s="20">
        <v>-73955</v>
      </c>
      <c r="P11" s="20">
        <v>158032</v>
      </c>
      <c r="Q11" s="20">
        <v>-129173</v>
      </c>
      <c r="R11" s="20">
        <v>-45096</v>
      </c>
      <c r="S11" s="20">
        <v>-10706</v>
      </c>
      <c r="T11" s="20">
        <v>332908</v>
      </c>
      <c r="U11" s="20"/>
      <c r="V11" s="20">
        <v>322202</v>
      </c>
      <c r="W11" s="20">
        <v>8383046</v>
      </c>
      <c r="X11" s="20">
        <v>5008929</v>
      </c>
      <c r="Y11" s="20">
        <v>3374117</v>
      </c>
      <c r="Z11" s="21">
        <v>67.36</v>
      </c>
      <c r="AA11" s="22">
        <v>5008929</v>
      </c>
    </row>
    <row r="12" spans="1:27" ht="12.75">
      <c r="A12" s="27" t="s">
        <v>39</v>
      </c>
      <c r="B12" s="28"/>
      <c r="C12" s="29">
        <f aca="true" t="shared" si="0" ref="C12:Y12">SUM(C6:C11)</f>
        <v>124694085</v>
      </c>
      <c r="D12" s="29">
        <f>SUM(D6:D11)</f>
        <v>0</v>
      </c>
      <c r="E12" s="30">
        <f t="shared" si="0"/>
        <v>115014000</v>
      </c>
      <c r="F12" s="31">
        <f t="shared" si="0"/>
        <v>120273385</v>
      </c>
      <c r="G12" s="31">
        <f t="shared" si="0"/>
        <v>259095958</v>
      </c>
      <c r="H12" s="31">
        <f t="shared" si="0"/>
        <v>-17829390</v>
      </c>
      <c r="I12" s="31">
        <f t="shared" si="0"/>
        <v>-27758687</v>
      </c>
      <c r="J12" s="31">
        <f t="shared" si="0"/>
        <v>213507881</v>
      </c>
      <c r="K12" s="31">
        <f t="shared" si="0"/>
        <v>-40580846</v>
      </c>
      <c r="L12" s="31">
        <f t="shared" si="0"/>
        <v>66171176</v>
      </c>
      <c r="M12" s="31">
        <f t="shared" si="0"/>
        <v>-26010485</v>
      </c>
      <c r="N12" s="31">
        <f t="shared" si="0"/>
        <v>-420155</v>
      </c>
      <c r="O12" s="31">
        <f t="shared" si="0"/>
        <v>-25563536</v>
      </c>
      <c r="P12" s="31">
        <f t="shared" si="0"/>
        <v>-15881728</v>
      </c>
      <c r="Q12" s="31">
        <f t="shared" si="0"/>
        <v>61498115</v>
      </c>
      <c r="R12" s="31">
        <f t="shared" si="0"/>
        <v>20052851</v>
      </c>
      <c r="S12" s="31">
        <f t="shared" si="0"/>
        <v>-18186816</v>
      </c>
      <c r="T12" s="31">
        <f t="shared" si="0"/>
        <v>-31235834</v>
      </c>
      <c r="U12" s="31">
        <f t="shared" si="0"/>
        <v>0</v>
      </c>
      <c r="V12" s="31">
        <f t="shared" si="0"/>
        <v>-49422650</v>
      </c>
      <c r="W12" s="31">
        <f t="shared" si="0"/>
        <v>183717927</v>
      </c>
      <c r="X12" s="31">
        <f t="shared" si="0"/>
        <v>120273385</v>
      </c>
      <c r="Y12" s="31">
        <f t="shared" si="0"/>
        <v>63444542</v>
      </c>
      <c r="Z12" s="32">
        <f>+IF(X12&lt;&gt;0,+(Y12/X12)*100,0)</f>
        <v>52.75027554932456</v>
      </c>
      <c r="AA12" s="33">
        <f>SUM(AA6:AA11)</f>
        <v>120273385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42</v>
      </c>
      <c r="B16" s="17"/>
      <c r="C16" s="18">
        <v>773865</v>
      </c>
      <c r="D16" s="18"/>
      <c r="E16" s="19">
        <v>13456000</v>
      </c>
      <c r="F16" s="20">
        <v>13539055</v>
      </c>
      <c r="G16" s="24">
        <v>773865</v>
      </c>
      <c r="H16" s="24"/>
      <c r="I16" s="24"/>
      <c r="J16" s="20">
        <v>773865</v>
      </c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>
        <v>773865</v>
      </c>
      <c r="X16" s="20">
        <v>13539055</v>
      </c>
      <c r="Y16" s="24">
        <v>-12765190</v>
      </c>
      <c r="Z16" s="25">
        <v>-94.28</v>
      </c>
      <c r="AA16" s="26">
        <v>13539055</v>
      </c>
    </row>
    <row r="17" spans="1:27" ht="12.75">
      <c r="A17" s="23" t="s">
        <v>43</v>
      </c>
      <c r="B17" s="17"/>
      <c r="C17" s="18">
        <v>58239777</v>
      </c>
      <c r="D17" s="18"/>
      <c r="E17" s="19">
        <v>53739000</v>
      </c>
      <c r="F17" s="20">
        <v>58239775</v>
      </c>
      <c r="G17" s="20">
        <v>54552881</v>
      </c>
      <c r="H17" s="20"/>
      <c r="I17" s="20"/>
      <c r="J17" s="20">
        <v>54552881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>
        <v>54552881</v>
      </c>
      <c r="X17" s="20">
        <v>58239775</v>
      </c>
      <c r="Y17" s="20">
        <v>-3686894</v>
      </c>
      <c r="Z17" s="21">
        <v>-6.33</v>
      </c>
      <c r="AA17" s="22">
        <v>58239775</v>
      </c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1005136879</v>
      </c>
      <c r="D19" s="18"/>
      <c r="E19" s="19">
        <v>1151419571</v>
      </c>
      <c r="F19" s="20">
        <v>1135808217</v>
      </c>
      <c r="G19" s="20">
        <v>1044952380</v>
      </c>
      <c r="H19" s="20">
        <v>8112373</v>
      </c>
      <c r="I19" s="20">
        <v>5020326</v>
      </c>
      <c r="J19" s="20">
        <v>1058085079</v>
      </c>
      <c r="K19" s="20">
        <v>12851318</v>
      </c>
      <c r="L19" s="20">
        <v>14910082</v>
      </c>
      <c r="M19" s="20">
        <v>6657487</v>
      </c>
      <c r="N19" s="20">
        <v>34418887</v>
      </c>
      <c r="O19" s="20">
        <v>10654925</v>
      </c>
      <c r="P19" s="20">
        <v>7260016</v>
      </c>
      <c r="Q19" s="20">
        <v>5798864</v>
      </c>
      <c r="R19" s="20">
        <v>23713805</v>
      </c>
      <c r="S19" s="20">
        <v>3394994</v>
      </c>
      <c r="T19" s="20">
        <v>8516803</v>
      </c>
      <c r="U19" s="20"/>
      <c r="V19" s="20">
        <v>11911797</v>
      </c>
      <c r="W19" s="20">
        <v>1128129568</v>
      </c>
      <c r="X19" s="20">
        <v>1135808217</v>
      </c>
      <c r="Y19" s="20">
        <v>-7678649</v>
      </c>
      <c r="Z19" s="21">
        <v>-0.68</v>
      </c>
      <c r="AA19" s="22">
        <v>1135808217</v>
      </c>
    </row>
    <row r="20" spans="1:27" ht="12.75">
      <c r="A20" s="23"/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46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47</v>
      </c>
      <c r="B22" s="17"/>
      <c r="C22" s="18"/>
      <c r="D22" s="18"/>
      <c r="E22" s="19">
        <v>85000</v>
      </c>
      <c r="F22" s="20">
        <v>38734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>
        <v>38734</v>
      </c>
      <c r="Y22" s="20">
        <v>-38734</v>
      </c>
      <c r="Z22" s="21">
        <v>-100</v>
      </c>
      <c r="AA22" s="22">
        <v>38734</v>
      </c>
    </row>
    <row r="23" spans="1:27" ht="12.75">
      <c r="A23" s="23" t="s">
        <v>48</v>
      </c>
      <c r="B23" s="17"/>
      <c r="C23" s="18">
        <v>463363</v>
      </c>
      <c r="D23" s="18"/>
      <c r="E23" s="19"/>
      <c r="F23" s="20">
        <v>463363</v>
      </c>
      <c r="G23" s="24">
        <v>463363</v>
      </c>
      <c r="H23" s="24"/>
      <c r="I23" s="24"/>
      <c r="J23" s="20">
        <v>463363</v>
      </c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>
        <v>463363</v>
      </c>
      <c r="X23" s="20">
        <v>463363</v>
      </c>
      <c r="Y23" s="24"/>
      <c r="Z23" s="25"/>
      <c r="AA23" s="26">
        <v>463363</v>
      </c>
    </row>
    <row r="24" spans="1:27" ht="12.75">
      <c r="A24" s="27" t="s">
        <v>49</v>
      </c>
      <c r="B24" s="35"/>
      <c r="C24" s="29">
        <f aca="true" t="shared" si="1" ref="C24:Y24">SUM(C15:C23)</f>
        <v>1064613884</v>
      </c>
      <c r="D24" s="29">
        <f>SUM(D15:D23)</f>
        <v>0</v>
      </c>
      <c r="E24" s="36">
        <f t="shared" si="1"/>
        <v>1218699571</v>
      </c>
      <c r="F24" s="37">
        <f t="shared" si="1"/>
        <v>1208089144</v>
      </c>
      <c r="G24" s="37">
        <f t="shared" si="1"/>
        <v>1100742489</v>
      </c>
      <c r="H24" s="37">
        <f t="shared" si="1"/>
        <v>8112373</v>
      </c>
      <c r="I24" s="37">
        <f t="shared" si="1"/>
        <v>5020326</v>
      </c>
      <c r="J24" s="37">
        <f t="shared" si="1"/>
        <v>1113875188</v>
      </c>
      <c r="K24" s="37">
        <f t="shared" si="1"/>
        <v>12851318</v>
      </c>
      <c r="L24" s="37">
        <f t="shared" si="1"/>
        <v>14910082</v>
      </c>
      <c r="M24" s="37">
        <f t="shared" si="1"/>
        <v>6657487</v>
      </c>
      <c r="N24" s="37">
        <f t="shared" si="1"/>
        <v>34418887</v>
      </c>
      <c r="O24" s="37">
        <f t="shared" si="1"/>
        <v>10654925</v>
      </c>
      <c r="P24" s="37">
        <f t="shared" si="1"/>
        <v>7260016</v>
      </c>
      <c r="Q24" s="37">
        <f t="shared" si="1"/>
        <v>5798864</v>
      </c>
      <c r="R24" s="37">
        <f t="shared" si="1"/>
        <v>23713805</v>
      </c>
      <c r="S24" s="37">
        <f t="shared" si="1"/>
        <v>3394994</v>
      </c>
      <c r="T24" s="37">
        <f t="shared" si="1"/>
        <v>8516803</v>
      </c>
      <c r="U24" s="37">
        <f t="shared" si="1"/>
        <v>0</v>
      </c>
      <c r="V24" s="37">
        <f t="shared" si="1"/>
        <v>11911797</v>
      </c>
      <c r="W24" s="37">
        <f t="shared" si="1"/>
        <v>1183919677</v>
      </c>
      <c r="X24" s="37">
        <f t="shared" si="1"/>
        <v>1208089144</v>
      </c>
      <c r="Y24" s="37">
        <f t="shared" si="1"/>
        <v>-24169467</v>
      </c>
      <c r="Z24" s="38">
        <f>+IF(X24&lt;&gt;0,+(Y24/X24)*100,0)</f>
        <v>-2.000636055711465</v>
      </c>
      <c r="AA24" s="39">
        <f>SUM(AA15:AA23)</f>
        <v>1208089144</v>
      </c>
    </row>
    <row r="25" spans="1:27" ht="12.75">
      <c r="A25" s="27" t="s">
        <v>50</v>
      </c>
      <c r="B25" s="28"/>
      <c r="C25" s="29">
        <f aca="true" t="shared" si="2" ref="C25:Y25">+C12+C24</f>
        <v>1189307969</v>
      </c>
      <c r="D25" s="29">
        <f>+D12+D24</f>
        <v>0</v>
      </c>
      <c r="E25" s="30">
        <f t="shared" si="2"/>
        <v>1333713571</v>
      </c>
      <c r="F25" s="31">
        <f t="shared" si="2"/>
        <v>1328362529</v>
      </c>
      <c r="G25" s="31">
        <f t="shared" si="2"/>
        <v>1359838447</v>
      </c>
      <c r="H25" s="31">
        <f t="shared" si="2"/>
        <v>-9717017</v>
      </c>
      <c r="I25" s="31">
        <f t="shared" si="2"/>
        <v>-22738361</v>
      </c>
      <c r="J25" s="31">
        <f t="shared" si="2"/>
        <v>1327383069</v>
      </c>
      <c r="K25" s="31">
        <f t="shared" si="2"/>
        <v>-27729528</v>
      </c>
      <c r="L25" s="31">
        <f t="shared" si="2"/>
        <v>81081258</v>
      </c>
      <c r="M25" s="31">
        <f t="shared" si="2"/>
        <v>-19352998</v>
      </c>
      <c r="N25" s="31">
        <f t="shared" si="2"/>
        <v>33998732</v>
      </c>
      <c r="O25" s="31">
        <f t="shared" si="2"/>
        <v>-14908611</v>
      </c>
      <c r="P25" s="31">
        <f t="shared" si="2"/>
        <v>-8621712</v>
      </c>
      <c r="Q25" s="31">
        <f t="shared" si="2"/>
        <v>67296979</v>
      </c>
      <c r="R25" s="31">
        <f t="shared" si="2"/>
        <v>43766656</v>
      </c>
      <c r="S25" s="31">
        <f t="shared" si="2"/>
        <v>-14791822</v>
      </c>
      <c r="T25" s="31">
        <f t="shared" si="2"/>
        <v>-22719031</v>
      </c>
      <c r="U25" s="31">
        <f t="shared" si="2"/>
        <v>0</v>
      </c>
      <c r="V25" s="31">
        <f t="shared" si="2"/>
        <v>-37510853</v>
      </c>
      <c r="W25" s="31">
        <f t="shared" si="2"/>
        <v>1367637604</v>
      </c>
      <c r="X25" s="31">
        <f t="shared" si="2"/>
        <v>1328362529</v>
      </c>
      <c r="Y25" s="31">
        <f t="shared" si="2"/>
        <v>39275075</v>
      </c>
      <c r="Z25" s="32">
        <f>+IF(X25&lt;&gt;0,+(Y25/X25)*100,0)</f>
        <v>2.9566533339032484</v>
      </c>
      <c r="AA25" s="33">
        <f>+AA12+AA24</f>
        <v>1328362529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51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52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53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54</v>
      </c>
      <c r="B30" s="17"/>
      <c r="C30" s="18">
        <v>10196591</v>
      </c>
      <c r="D30" s="18"/>
      <c r="E30" s="19">
        <v>9685000</v>
      </c>
      <c r="F30" s="20">
        <v>11541931</v>
      </c>
      <c r="G30" s="20">
        <v>4453928</v>
      </c>
      <c r="H30" s="20"/>
      <c r="I30" s="20"/>
      <c r="J30" s="20">
        <v>4453928</v>
      </c>
      <c r="K30" s="20">
        <v>-2292446</v>
      </c>
      <c r="L30" s="20">
        <v>-781499</v>
      </c>
      <c r="M30" s="20">
        <v>-789965</v>
      </c>
      <c r="N30" s="20">
        <v>-3863910</v>
      </c>
      <c r="O30" s="20"/>
      <c r="P30" s="20">
        <v>-1605697</v>
      </c>
      <c r="Q30" s="20">
        <v>-817533</v>
      </c>
      <c r="R30" s="20">
        <v>-2423230</v>
      </c>
      <c r="S30" s="20"/>
      <c r="T30" s="20">
        <v>-1661216</v>
      </c>
      <c r="U30" s="20"/>
      <c r="V30" s="20">
        <v>-1661216</v>
      </c>
      <c r="W30" s="20">
        <v>-3494428</v>
      </c>
      <c r="X30" s="20">
        <v>11541931</v>
      </c>
      <c r="Y30" s="20">
        <v>-15036359</v>
      </c>
      <c r="Z30" s="21">
        <v>-130.28</v>
      </c>
      <c r="AA30" s="22">
        <v>11541931</v>
      </c>
    </row>
    <row r="31" spans="1:27" ht="12.75">
      <c r="A31" s="23" t="s">
        <v>55</v>
      </c>
      <c r="B31" s="17"/>
      <c r="C31" s="18">
        <v>5383184</v>
      </c>
      <c r="D31" s="18"/>
      <c r="E31" s="19">
        <v>4860000</v>
      </c>
      <c r="F31" s="20">
        <v>5429683</v>
      </c>
      <c r="G31" s="20">
        <v>5425985</v>
      </c>
      <c r="H31" s="20">
        <v>112897</v>
      </c>
      <c r="I31" s="20">
        <v>61139</v>
      </c>
      <c r="J31" s="20">
        <v>5600021</v>
      </c>
      <c r="K31" s="20">
        <v>-115210</v>
      </c>
      <c r="L31" s="20">
        <v>2221</v>
      </c>
      <c r="M31" s="20">
        <v>7360</v>
      </c>
      <c r="N31" s="20">
        <v>-105629</v>
      </c>
      <c r="O31" s="20">
        <v>33444</v>
      </c>
      <c r="P31" s="20">
        <v>15102</v>
      </c>
      <c r="Q31" s="20">
        <v>-31297</v>
      </c>
      <c r="R31" s="20">
        <v>17249</v>
      </c>
      <c r="S31" s="20">
        <v>1135</v>
      </c>
      <c r="T31" s="20">
        <v>-11515</v>
      </c>
      <c r="U31" s="20"/>
      <c r="V31" s="20">
        <v>-10380</v>
      </c>
      <c r="W31" s="20">
        <v>5501261</v>
      </c>
      <c r="X31" s="20">
        <v>5429683</v>
      </c>
      <c r="Y31" s="20">
        <v>71578</v>
      </c>
      <c r="Z31" s="21">
        <v>1.32</v>
      </c>
      <c r="AA31" s="22">
        <v>5429683</v>
      </c>
    </row>
    <row r="32" spans="1:27" ht="12.75">
      <c r="A32" s="23" t="s">
        <v>56</v>
      </c>
      <c r="B32" s="17"/>
      <c r="C32" s="18">
        <v>122396448</v>
      </c>
      <c r="D32" s="18"/>
      <c r="E32" s="19">
        <v>60923991</v>
      </c>
      <c r="F32" s="20">
        <v>64491208</v>
      </c>
      <c r="G32" s="20">
        <v>97562413</v>
      </c>
      <c r="H32" s="20">
        <v>-3483018</v>
      </c>
      <c r="I32" s="20">
        <v>-5984341</v>
      </c>
      <c r="J32" s="20">
        <v>88095054</v>
      </c>
      <c r="K32" s="20">
        <v>-10668062</v>
      </c>
      <c r="L32" s="20">
        <v>-9759152</v>
      </c>
      <c r="M32" s="20">
        <v>12588406</v>
      </c>
      <c r="N32" s="20">
        <v>-7838808</v>
      </c>
      <c r="O32" s="20">
        <v>-3968786</v>
      </c>
      <c r="P32" s="20">
        <v>2132417</v>
      </c>
      <c r="Q32" s="20">
        <v>3919184</v>
      </c>
      <c r="R32" s="20">
        <v>2082815</v>
      </c>
      <c r="S32" s="20">
        <v>-1451458</v>
      </c>
      <c r="T32" s="20">
        <v>-7250467</v>
      </c>
      <c r="U32" s="20"/>
      <c r="V32" s="20">
        <v>-8701925</v>
      </c>
      <c r="W32" s="20">
        <v>73637136</v>
      </c>
      <c r="X32" s="20">
        <v>64491208</v>
      </c>
      <c r="Y32" s="20">
        <v>9145928</v>
      </c>
      <c r="Z32" s="21">
        <v>14.18</v>
      </c>
      <c r="AA32" s="22">
        <v>64491208</v>
      </c>
    </row>
    <row r="33" spans="1:27" ht="12.75">
      <c r="A33" s="23" t="s">
        <v>57</v>
      </c>
      <c r="B33" s="17"/>
      <c r="C33" s="18">
        <v>4568402</v>
      </c>
      <c r="D33" s="18"/>
      <c r="E33" s="19">
        <v>5658000</v>
      </c>
      <c r="F33" s="20">
        <v>6508182</v>
      </c>
      <c r="G33" s="20">
        <v>5438660</v>
      </c>
      <c r="H33" s="20"/>
      <c r="I33" s="20"/>
      <c r="J33" s="20">
        <v>5438660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>
        <v>5438660</v>
      </c>
      <c r="X33" s="20">
        <v>6508182</v>
      </c>
      <c r="Y33" s="20">
        <v>-1069522</v>
      </c>
      <c r="Z33" s="21">
        <v>-16.43</v>
      </c>
      <c r="AA33" s="22">
        <v>6508182</v>
      </c>
    </row>
    <row r="34" spans="1:27" ht="12.75">
      <c r="A34" s="27" t="s">
        <v>58</v>
      </c>
      <c r="B34" s="28"/>
      <c r="C34" s="29">
        <f aca="true" t="shared" si="3" ref="C34:Y34">SUM(C29:C33)</f>
        <v>142544625</v>
      </c>
      <c r="D34" s="29">
        <f>SUM(D29:D33)</f>
        <v>0</v>
      </c>
      <c r="E34" s="30">
        <f t="shared" si="3"/>
        <v>81126991</v>
      </c>
      <c r="F34" s="31">
        <f t="shared" si="3"/>
        <v>87971004</v>
      </c>
      <c r="G34" s="31">
        <f t="shared" si="3"/>
        <v>112880986</v>
      </c>
      <c r="H34" s="31">
        <f t="shared" si="3"/>
        <v>-3370121</v>
      </c>
      <c r="I34" s="31">
        <f t="shared" si="3"/>
        <v>-5923202</v>
      </c>
      <c r="J34" s="31">
        <f t="shared" si="3"/>
        <v>103587663</v>
      </c>
      <c r="K34" s="31">
        <f t="shared" si="3"/>
        <v>-13075718</v>
      </c>
      <c r="L34" s="31">
        <f t="shared" si="3"/>
        <v>-10538430</v>
      </c>
      <c r="M34" s="31">
        <f t="shared" si="3"/>
        <v>11805801</v>
      </c>
      <c r="N34" s="31">
        <f t="shared" si="3"/>
        <v>-11808347</v>
      </c>
      <c r="O34" s="31">
        <f t="shared" si="3"/>
        <v>-3935342</v>
      </c>
      <c r="P34" s="31">
        <f t="shared" si="3"/>
        <v>541822</v>
      </c>
      <c r="Q34" s="31">
        <f t="shared" si="3"/>
        <v>3070354</v>
      </c>
      <c r="R34" s="31">
        <f t="shared" si="3"/>
        <v>-323166</v>
      </c>
      <c r="S34" s="31">
        <f t="shared" si="3"/>
        <v>-1450323</v>
      </c>
      <c r="T34" s="31">
        <f t="shared" si="3"/>
        <v>-8923198</v>
      </c>
      <c r="U34" s="31">
        <f t="shared" si="3"/>
        <v>0</v>
      </c>
      <c r="V34" s="31">
        <f t="shared" si="3"/>
        <v>-10373521</v>
      </c>
      <c r="W34" s="31">
        <f t="shared" si="3"/>
        <v>81082629</v>
      </c>
      <c r="X34" s="31">
        <f t="shared" si="3"/>
        <v>87971004</v>
      </c>
      <c r="Y34" s="31">
        <f t="shared" si="3"/>
        <v>-6888375</v>
      </c>
      <c r="Z34" s="32">
        <f>+IF(X34&lt;&gt;0,+(Y34/X34)*100,0)</f>
        <v>-7.830278940547274</v>
      </c>
      <c r="AA34" s="33">
        <f>SUM(AA29:AA33)</f>
        <v>87971004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59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60</v>
      </c>
      <c r="B37" s="17"/>
      <c r="C37" s="18">
        <v>17328413</v>
      </c>
      <c r="D37" s="18"/>
      <c r="E37" s="19">
        <v>23097000</v>
      </c>
      <c r="F37" s="20">
        <v>13468764</v>
      </c>
      <c r="G37" s="20">
        <v>22369090</v>
      </c>
      <c r="H37" s="20"/>
      <c r="I37" s="20"/>
      <c r="J37" s="20">
        <v>22369090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>
        <v>22369090</v>
      </c>
      <c r="X37" s="20">
        <v>13468764</v>
      </c>
      <c r="Y37" s="20">
        <v>8900326</v>
      </c>
      <c r="Z37" s="21">
        <v>66.08</v>
      </c>
      <c r="AA37" s="22">
        <v>13468764</v>
      </c>
    </row>
    <row r="38" spans="1:27" ht="12.75">
      <c r="A38" s="23" t="s">
        <v>57</v>
      </c>
      <c r="B38" s="17"/>
      <c r="C38" s="18">
        <v>93626352</v>
      </c>
      <c r="D38" s="18"/>
      <c r="E38" s="19">
        <v>90142000</v>
      </c>
      <c r="F38" s="20">
        <v>90045593</v>
      </c>
      <c r="G38" s="20">
        <v>98000076</v>
      </c>
      <c r="H38" s="20"/>
      <c r="I38" s="20"/>
      <c r="J38" s="20">
        <v>98000076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>
        <v>98000076</v>
      </c>
      <c r="X38" s="20">
        <v>90045593</v>
      </c>
      <c r="Y38" s="20">
        <v>7954483</v>
      </c>
      <c r="Z38" s="21">
        <v>8.83</v>
      </c>
      <c r="AA38" s="22">
        <v>90045593</v>
      </c>
    </row>
    <row r="39" spans="1:27" ht="12.75">
      <c r="A39" s="27" t="s">
        <v>61</v>
      </c>
      <c r="B39" s="35"/>
      <c r="C39" s="29">
        <f aca="true" t="shared" si="4" ref="C39:Y39">SUM(C37:C38)</f>
        <v>110954765</v>
      </c>
      <c r="D39" s="29">
        <f>SUM(D37:D38)</f>
        <v>0</v>
      </c>
      <c r="E39" s="36">
        <f t="shared" si="4"/>
        <v>113239000</v>
      </c>
      <c r="F39" s="37">
        <f t="shared" si="4"/>
        <v>103514357</v>
      </c>
      <c r="G39" s="37">
        <f t="shared" si="4"/>
        <v>120369166</v>
      </c>
      <c r="H39" s="37">
        <f t="shared" si="4"/>
        <v>0</v>
      </c>
      <c r="I39" s="37">
        <f t="shared" si="4"/>
        <v>0</v>
      </c>
      <c r="J39" s="37">
        <f t="shared" si="4"/>
        <v>120369166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120369166</v>
      </c>
      <c r="X39" s="37">
        <f t="shared" si="4"/>
        <v>103514357</v>
      </c>
      <c r="Y39" s="37">
        <f t="shared" si="4"/>
        <v>16854809</v>
      </c>
      <c r="Z39" s="38">
        <f>+IF(X39&lt;&gt;0,+(Y39/X39)*100,0)</f>
        <v>16.282580975699826</v>
      </c>
      <c r="AA39" s="39">
        <f>SUM(AA37:AA38)</f>
        <v>103514357</v>
      </c>
    </row>
    <row r="40" spans="1:27" ht="12.75">
      <c r="A40" s="27" t="s">
        <v>62</v>
      </c>
      <c r="B40" s="28"/>
      <c r="C40" s="29">
        <f aca="true" t="shared" si="5" ref="C40:Y40">+C34+C39</f>
        <v>253499390</v>
      </c>
      <c r="D40" s="29">
        <f>+D34+D39</f>
        <v>0</v>
      </c>
      <c r="E40" s="30">
        <f t="shared" si="5"/>
        <v>194365991</v>
      </c>
      <c r="F40" s="31">
        <f t="shared" si="5"/>
        <v>191485361</v>
      </c>
      <c r="G40" s="31">
        <f t="shared" si="5"/>
        <v>233250152</v>
      </c>
      <c r="H40" s="31">
        <f t="shared" si="5"/>
        <v>-3370121</v>
      </c>
      <c r="I40" s="31">
        <f t="shared" si="5"/>
        <v>-5923202</v>
      </c>
      <c r="J40" s="31">
        <f t="shared" si="5"/>
        <v>223956829</v>
      </c>
      <c r="K40" s="31">
        <f t="shared" si="5"/>
        <v>-13075718</v>
      </c>
      <c r="L40" s="31">
        <f t="shared" si="5"/>
        <v>-10538430</v>
      </c>
      <c r="M40" s="31">
        <f t="shared" si="5"/>
        <v>11805801</v>
      </c>
      <c r="N40" s="31">
        <f t="shared" si="5"/>
        <v>-11808347</v>
      </c>
      <c r="O40" s="31">
        <f t="shared" si="5"/>
        <v>-3935342</v>
      </c>
      <c r="P40" s="31">
        <f t="shared" si="5"/>
        <v>541822</v>
      </c>
      <c r="Q40" s="31">
        <f t="shared" si="5"/>
        <v>3070354</v>
      </c>
      <c r="R40" s="31">
        <f t="shared" si="5"/>
        <v>-323166</v>
      </c>
      <c r="S40" s="31">
        <f t="shared" si="5"/>
        <v>-1450323</v>
      </c>
      <c r="T40" s="31">
        <f t="shared" si="5"/>
        <v>-8923198</v>
      </c>
      <c r="U40" s="31">
        <f t="shared" si="5"/>
        <v>0</v>
      </c>
      <c r="V40" s="31">
        <f t="shared" si="5"/>
        <v>-10373521</v>
      </c>
      <c r="W40" s="31">
        <f t="shared" si="5"/>
        <v>201451795</v>
      </c>
      <c r="X40" s="31">
        <f t="shared" si="5"/>
        <v>191485361</v>
      </c>
      <c r="Y40" s="31">
        <f t="shared" si="5"/>
        <v>9966434</v>
      </c>
      <c r="Z40" s="32">
        <f>+IF(X40&lt;&gt;0,+(Y40/X40)*100,0)</f>
        <v>5.204802052727153</v>
      </c>
      <c r="AA40" s="33">
        <f>+AA34+AA39</f>
        <v>191485361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935808579</v>
      </c>
      <c r="D42" s="43">
        <f>+D25-D40</f>
        <v>0</v>
      </c>
      <c r="E42" s="44">
        <f t="shared" si="6"/>
        <v>1139347580</v>
      </c>
      <c r="F42" s="45">
        <f t="shared" si="6"/>
        <v>1136877168</v>
      </c>
      <c r="G42" s="45">
        <f t="shared" si="6"/>
        <v>1126588295</v>
      </c>
      <c r="H42" s="45">
        <f t="shared" si="6"/>
        <v>-6346896</v>
      </c>
      <c r="I42" s="45">
        <f t="shared" si="6"/>
        <v>-16815159</v>
      </c>
      <c r="J42" s="45">
        <f t="shared" si="6"/>
        <v>1103426240</v>
      </c>
      <c r="K42" s="45">
        <f t="shared" si="6"/>
        <v>-14653810</v>
      </c>
      <c r="L42" s="45">
        <f t="shared" si="6"/>
        <v>91619688</v>
      </c>
      <c r="M42" s="45">
        <f t="shared" si="6"/>
        <v>-31158799</v>
      </c>
      <c r="N42" s="45">
        <f t="shared" si="6"/>
        <v>45807079</v>
      </c>
      <c r="O42" s="45">
        <f t="shared" si="6"/>
        <v>-10973269</v>
      </c>
      <c r="P42" s="45">
        <f t="shared" si="6"/>
        <v>-9163534</v>
      </c>
      <c r="Q42" s="45">
        <f t="shared" si="6"/>
        <v>64226625</v>
      </c>
      <c r="R42" s="45">
        <f t="shared" si="6"/>
        <v>44089822</v>
      </c>
      <c r="S42" s="45">
        <f t="shared" si="6"/>
        <v>-13341499</v>
      </c>
      <c r="T42" s="45">
        <f t="shared" si="6"/>
        <v>-13795833</v>
      </c>
      <c r="U42" s="45">
        <f t="shared" si="6"/>
        <v>0</v>
      </c>
      <c r="V42" s="45">
        <f t="shared" si="6"/>
        <v>-27137332</v>
      </c>
      <c r="W42" s="45">
        <f t="shared" si="6"/>
        <v>1166185809</v>
      </c>
      <c r="X42" s="45">
        <f t="shared" si="6"/>
        <v>1136877168</v>
      </c>
      <c r="Y42" s="45">
        <f t="shared" si="6"/>
        <v>29308641</v>
      </c>
      <c r="Z42" s="46">
        <f>+IF(X42&lt;&gt;0,+(Y42/X42)*100,0)</f>
        <v>2.5779953916710197</v>
      </c>
      <c r="AA42" s="47">
        <f>+AA25-AA40</f>
        <v>1136877168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896843499</v>
      </c>
      <c r="D45" s="18"/>
      <c r="E45" s="19">
        <v>1047018685</v>
      </c>
      <c r="F45" s="20">
        <v>1136877171</v>
      </c>
      <c r="G45" s="20">
        <v>1027622566</v>
      </c>
      <c r="H45" s="20"/>
      <c r="I45" s="20"/>
      <c r="J45" s="20">
        <v>1027622566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1027622566</v>
      </c>
      <c r="X45" s="20">
        <v>1136877171</v>
      </c>
      <c r="Y45" s="20">
        <v>-109254605</v>
      </c>
      <c r="Z45" s="48">
        <v>-9.61</v>
      </c>
      <c r="AA45" s="22">
        <v>1136877171</v>
      </c>
    </row>
    <row r="46" spans="1:27" ht="12.7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2.75">
      <c r="A47" s="23"/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68</v>
      </c>
      <c r="B48" s="50" t="s">
        <v>64</v>
      </c>
      <c r="C48" s="51">
        <f aca="true" t="shared" si="7" ref="C48:Y48">SUM(C45:C47)</f>
        <v>896843499</v>
      </c>
      <c r="D48" s="51">
        <f>SUM(D45:D47)</f>
        <v>0</v>
      </c>
      <c r="E48" s="52">
        <f t="shared" si="7"/>
        <v>1047018685</v>
      </c>
      <c r="F48" s="53">
        <f t="shared" si="7"/>
        <v>1136877171</v>
      </c>
      <c r="G48" s="53">
        <f t="shared" si="7"/>
        <v>1027622566</v>
      </c>
      <c r="H48" s="53">
        <f t="shared" si="7"/>
        <v>0</v>
      </c>
      <c r="I48" s="53">
        <f t="shared" si="7"/>
        <v>0</v>
      </c>
      <c r="J48" s="53">
        <f t="shared" si="7"/>
        <v>1027622566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1027622566</v>
      </c>
      <c r="X48" s="53">
        <f t="shared" si="7"/>
        <v>1136877171</v>
      </c>
      <c r="Y48" s="53">
        <f t="shared" si="7"/>
        <v>-109254605</v>
      </c>
      <c r="Z48" s="54">
        <f>+IF(X48&lt;&gt;0,+(Y48/X48)*100,0)</f>
        <v>-9.61006235210963</v>
      </c>
      <c r="AA48" s="55">
        <f>SUM(AA45:AA47)</f>
        <v>1136877171</v>
      </c>
    </row>
    <row r="49" spans="1:27" ht="12.75">
      <c r="A49" s="56" t="s">
        <v>96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97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98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7" t="s">
        <v>92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99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-10964512</v>
      </c>
      <c r="D6" s="18"/>
      <c r="E6" s="19">
        <v>164739</v>
      </c>
      <c r="F6" s="20">
        <v>11875000</v>
      </c>
      <c r="G6" s="20">
        <v>83670369</v>
      </c>
      <c r="H6" s="20">
        <v>-24550242</v>
      </c>
      <c r="I6" s="20">
        <v>-20339452</v>
      </c>
      <c r="J6" s="20">
        <v>38780675</v>
      </c>
      <c r="K6" s="20">
        <v>-25507674</v>
      </c>
      <c r="L6" s="20">
        <v>-5129478</v>
      </c>
      <c r="M6" s="20">
        <v>51799774</v>
      </c>
      <c r="N6" s="20">
        <v>21162622</v>
      </c>
      <c r="O6" s="20">
        <v>-15776659</v>
      </c>
      <c r="P6" s="20">
        <v>-20402106</v>
      </c>
      <c r="Q6" s="20">
        <v>23101021</v>
      </c>
      <c r="R6" s="20">
        <v>-13077744</v>
      </c>
      <c r="S6" s="20">
        <v>-8358733</v>
      </c>
      <c r="T6" s="20">
        <v>-21870569</v>
      </c>
      <c r="U6" s="20">
        <v>-11301967</v>
      </c>
      <c r="V6" s="20">
        <v>-41531269</v>
      </c>
      <c r="W6" s="20">
        <v>5334284</v>
      </c>
      <c r="X6" s="20">
        <v>11875000</v>
      </c>
      <c r="Y6" s="20">
        <v>-6540716</v>
      </c>
      <c r="Z6" s="21">
        <v>-55.08</v>
      </c>
      <c r="AA6" s="22">
        <v>11875000</v>
      </c>
    </row>
    <row r="7" spans="1:27" ht="12.75">
      <c r="A7" s="23" t="s">
        <v>34</v>
      </c>
      <c r="B7" s="17"/>
      <c r="C7" s="18">
        <v>738873</v>
      </c>
      <c r="D7" s="18"/>
      <c r="E7" s="19"/>
      <c r="F7" s="20"/>
      <c r="G7" s="20">
        <v>-68213</v>
      </c>
      <c r="H7" s="20"/>
      <c r="I7" s="20"/>
      <c r="J7" s="20">
        <v>-68213</v>
      </c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>
        <v>-68213</v>
      </c>
      <c r="X7" s="20"/>
      <c r="Y7" s="20">
        <v>-68213</v>
      </c>
      <c r="Z7" s="21"/>
      <c r="AA7" s="22"/>
    </row>
    <row r="8" spans="1:27" ht="12.75">
      <c r="A8" s="23" t="s">
        <v>35</v>
      </c>
      <c r="B8" s="17"/>
      <c r="C8" s="18">
        <v>38279312</v>
      </c>
      <c r="D8" s="18"/>
      <c r="E8" s="19"/>
      <c r="F8" s="20">
        <v>27861081</v>
      </c>
      <c r="G8" s="20">
        <v>13725401</v>
      </c>
      <c r="H8" s="20">
        <v>2014436</v>
      </c>
      <c r="I8" s="20">
        <v>115050</v>
      </c>
      <c r="J8" s="20">
        <v>15854887</v>
      </c>
      <c r="K8" s="20">
        <v>2926416</v>
      </c>
      <c r="L8" s="20">
        <v>2463682</v>
      </c>
      <c r="M8" s="20">
        <v>5026523</v>
      </c>
      <c r="N8" s="20">
        <v>10416621</v>
      </c>
      <c r="O8" s="20">
        <v>6613051</v>
      </c>
      <c r="P8" s="20">
        <v>6310845</v>
      </c>
      <c r="Q8" s="20">
        <v>6484501</v>
      </c>
      <c r="R8" s="20">
        <v>19408397</v>
      </c>
      <c r="S8" s="20">
        <v>6651148</v>
      </c>
      <c r="T8" s="20">
        <v>5627379</v>
      </c>
      <c r="U8" s="20">
        <v>5646380</v>
      </c>
      <c r="V8" s="20">
        <v>17924907</v>
      </c>
      <c r="W8" s="20">
        <v>63604812</v>
      </c>
      <c r="X8" s="20">
        <v>27861081</v>
      </c>
      <c r="Y8" s="20">
        <v>35743731</v>
      </c>
      <c r="Z8" s="21">
        <v>128.29</v>
      </c>
      <c r="AA8" s="22">
        <v>27861081</v>
      </c>
    </row>
    <row r="9" spans="1:27" ht="12.75">
      <c r="A9" s="23" t="s">
        <v>36</v>
      </c>
      <c r="B9" s="17"/>
      <c r="C9" s="18">
        <v>596616</v>
      </c>
      <c r="D9" s="18"/>
      <c r="E9" s="19"/>
      <c r="F9" s="20">
        <v>35481616</v>
      </c>
      <c r="G9" s="20">
        <v>-547502</v>
      </c>
      <c r="H9" s="20">
        <v>-236626</v>
      </c>
      <c r="I9" s="20">
        <v>1938795</v>
      </c>
      <c r="J9" s="20">
        <v>1154667</v>
      </c>
      <c r="K9" s="20">
        <v>3162090</v>
      </c>
      <c r="L9" s="20">
        <v>2458560</v>
      </c>
      <c r="M9" s="20">
        <v>2170388</v>
      </c>
      <c r="N9" s="20">
        <v>7791038</v>
      </c>
      <c r="O9" s="20">
        <v>1227131</v>
      </c>
      <c r="P9" s="20">
        <v>2510478</v>
      </c>
      <c r="Q9" s="20">
        <v>3101058</v>
      </c>
      <c r="R9" s="20">
        <v>6838667</v>
      </c>
      <c r="S9" s="20">
        <v>567080</v>
      </c>
      <c r="T9" s="20">
        <v>2941553</v>
      </c>
      <c r="U9" s="20">
        <v>6040779</v>
      </c>
      <c r="V9" s="20">
        <v>9549412</v>
      </c>
      <c r="W9" s="20">
        <v>25333784</v>
      </c>
      <c r="X9" s="20">
        <v>35481616</v>
      </c>
      <c r="Y9" s="20">
        <v>-10147832</v>
      </c>
      <c r="Z9" s="21">
        <v>-28.6</v>
      </c>
      <c r="AA9" s="22">
        <v>35481616</v>
      </c>
    </row>
    <row r="10" spans="1:27" ht="12.7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2.75">
      <c r="A11" s="23" t="s">
        <v>38</v>
      </c>
      <c r="B11" s="17"/>
      <c r="C11" s="18">
        <v>243241</v>
      </c>
      <c r="D11" s="18"/>
      <c r="E11" s="19"/>
      <c r="F11" s="20">
        <v>600000</v>
      </c>
      <c r="G11" s="20">
        <v>-38206</v>
      </c>
      <c r="H11" s="20">
        <v>503274</v>
      </c>
      <c r="I11" s="20">
        <v>-157435</v>
      </c>
      <c r="J11" s="20">
        <v>307633</v>
      </c>
      <c r="K11" s="20">
        <v>-244679</v>
      </c>
      <c r="L11" s="20">
        <v>-51113</v>
      </c>
      <c r="M11" s="20">
        <v>382885</v>
      </c>
      <c r="N11" s="20">
        <v>87093</v>
      </c>
      <c r="O11" s="20">
        <v>-141947</v>
      </c>
      <c r="P11" s="20">
        <v>-249033</v>
      </c>
      <c r="Q11" s="20"/>
      <c r="R11" s="20">
        <v>-390980</v>
      </c>
      <c r="S11" s="20"/>
      <c r="T11" s="20">
        <v>-17660</v>
      </c>
      <c r="U11" s="20">
        <v>-22781</v>
      </c>
      <c r="V11" s="20">
        <v>-40441</v>
      </c>
      <c r="W11" s="20">
        <v>-36695</v>
      </c>
      <c r="X11" s="20">
        <v>600000</v>
      </c>
      <c r="Y11" s="20">
        <v>-636695</v>
      </c>
      <c r="Z11" s="21">
        <v>-106.12</v>
      </c>
      <c r="AA11" s="22">
        <v>600000</v>
      </c>
    </row>
    <row r="12" spans="1:27" ht="12.75">
      <c r="A12" s="27" t="s">
        <v>39</v>
      </c>
      <c r="B12" s="28"/>
      <c r="C12" s="29">
        <f aca="true" t="shared" si="0" ref="C12:Y12">SUM(C6:C11)</f>
        <v>28893530</v>
      </c>
      <c r="D12" s="29">
        <f>SUM(D6:D11)</f>
        <v>0</v>
      </c>
      <c r="E12" s="30">
        <f t="shared" si="0"/>
        <v>164739</v>
      </c>
      <c r="F12" s="31">
        <f t="shared" si="0"/>
        <v>75817697</v>
      </c>
      <c r="G12" s="31">
        <f t="shared" si="0"/>
        <v>96741849</v>
      </c>
      <c r="H12" s="31">
        <f t="shared" si="0"/>
        <v>-22269158</v>
      </c>
      <c r="I12" s="31">
        <f t="shared" si="0"/>
        <v>-18443042</v>
      </c>
      <c r="J12" s="31">
        <f t="shared" si="0"/>
        <v>56029649</v>
      </c>
      <c r="K12" s="31">
        <f t="shared" si="0"/>
        <v>-19663847</v>
      </c>
      <c r="L12" s="31">
        <f t="shared" si="0"/>
        <v>-258349</v>
      </c>
      <c r="M12" s="31">
        <f t="shared" si="0"/>
        <v>59379570</v>
      </c>
      <c r="N12" s="31">
        <f t="shared" si="0"/>
        <v>39457374</v>
      </c>
      <c r="O12" s="31">
        <f t="shared" si="0"/>
        <v>-8078424</v>
      </c>
      <c r="P12" s="31">
        <f t="shared" si="0"/>
        <v>-11829816</v>
      </c>
      <c r="Q12" s="31">
        <f t="shared" si="0"/>
        <v>32686580</v>
      </c>
      <c r="R12" s="31">
        <f t="shared" si="0"/>
        <v>12778340</v>
      </c>
      <c r="S12" s="31">
        <f t="shared" si="0"/>
        <v>-1140505</v>
      </c>
      <c r="T12" s="31">
        <f t="shared" si="0"/>
        <v>-13319297</v>
      </c>
      <c r="U12" s="31">
        <f t="shared" si="0"/>
        <v>362411</v>
      </c>
      <c r="V12" s="31">
        <f t="shared" si="0"/>
        <v>-14097391</v>
      </c>
      <c r="W12" s="31">
        <f t="shared" si="0"/>
        <v>94167972</v>
      </c>
      <c r="X12" s="31">
        <f t="shared" si="0"/>
        <v>75817697</v>
      </c>
      <c r="Y12" s="31">
        <f t="shared" si="0"/>
        <v>18350275</v>
      </c>
      <c r="Z12" s="32">
        <f>+IF(X12&lt;&gt;0,+(Y12/X12)*100,0)</f>
        <v>24.203155366220106</v>
      </c>
      <c r="AA12" s="33">
        <f>SUM(AA6:AA11)</f>
        <v>75817697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/>
      <c r="D17" s="18"/>
      <c r="E17" s="19"/>
      <c r="F17" s="20">
        <v>1209500</v>
      </c>
      <c r="G17" s="20"/>
      <c r="H17" s="20"/>
      <c r="I17" s="20"/>
      <c r="J17" s="20"/>
      <c r="K17" s="20"/>
      <c r="L17" s="20"/>
      <c r="M17" s="20"/>
      <c r="N17" s="20"/>
      <c r="O17" s="20"/>
      <c r="P17" s="20">
        <v>975676</v>
      </c>
      <c r="Q17" s="20"/>
      <c r="R17" s="20">
        <v>975676</v>
      </c>
      <c r="S17" s="20"/>
      <c r="T17" s="20">
        <v>1243690</v>
      </c>
      <c r="U17" s="20"/>
      <c r="V17" s="20">
        <v>1243690</v>
      </c>
      <c r="W17" s="20">
        <v>2219366</v>
      </c>
      <c r="X17" s="20">
        <v>1209500</v>
      </c>
      <c r="Y17" s="20">
        <v>1009866</v>
      </c>
      <c r="Z17" s="21">
        <v>83.49</v>
      </c>
      <c r="AA17" s="22">
        <v>1209500</v>
      </c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7157371</v>
      </c>
      <c r="D19" s="18"/>
      <c r="E19" s="19">
        <v>90012694</v>
      </c>
      <c r="F19" s="20">
        <v>419010812</v>
      </c>
      <c r="G19" s="20">
        <v>5866725</v>
      </c>
      <c r="H19" s="20">
        <v>3351743</v>
      </c>
      <c r="I19" s="20">
        <v>-932600</v>
      </c>
      <c r="J19" s="20">
        <v>8285868</v>
      </c>
      <c r="K19" s="20">
        <v>7533387</v>
      </c>
      <c r="L19" s="20">
        <v>3672314</v>
      </c>
      <c r="M19" s="20">
        <v>-1004122</v>
      </c>
      <c r="N19" s="20">
        <v>10201579</v>
      </c>
      <c r="O19" s="20">
        <v>580063</v>
      </c>
      <c r="P19" s="20">
        <v>4329235</v>
      </c>
      <c r="Q19" s="20">
        <v>11781239</v>
      </c>
      <c r="R19" s="20">
        <v>16690537</v>
      </c>
      <c r="S19" s="20">
        <v>75604</v>
      </c>
      <c r="T19" s="20">
        <v>7289290</v>
      </c>
      <c r="U19" s="20">
        <v>8558908</v>
      </c>
      <c r="V19" s="20">
        <v>15923802</v>
      </c>
      <c r="W19" s="20">
        <v>51101786</v>
      </c>
      <c r="X19" s="20">
        <v>419010812</v>
      </c>
      <c r="Y19" s="20">
        <v>-367909026</v>
      </c>
      <c r="Z19" s="21">
        <v>-87.8</v>
      </c>
      <c r="AA19" s="22">
        <v>419010812</v>
      </c>
    </row>
    <row r="20" spans="1:27" ht="12.75">
      <c r="A20" s="23"/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46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47</v>
      </c>
      <c r="B22" s="17"/>
      <c r="C22" s="18">
        <v>484131</v>
      </c>
      <c r="D22" s="18"/>
      <c r="E22" s="19"/>
      <c r="F22" s="20">
        <v>775570</v>
      </c>
      <c r="G22" s="20">
        <v>-149502</v>
      </c>
      <c r="H22" s="20">
        <v>-149502</v>
      </c>
      <c r="I22" s="20">
        <v>-149502</v>
      </c>
      <c r="J22" s="20">
        <v>-448506</v>
      </c>
      <c r="K22" s="20">
        <v>-149502</v>
      </c>
      <c r="L22" s="20">
        <v>-149502</v>
      </c>
      <c r="M22" s="20">
        <v>-83136</v>
      </c>
      <c r="N22" s="20">
        <v>-382140</v>
      </c>
      <c r="O22" s="20">
        <v>-83136</v>
      </c>
      <c r="P22" s="20">
        <v>-83163</v>
      </c>
      <c r="Q22" s="20"/>
      <c r="R22" s="20">
        <v>-166299</v>
      </c>
      <c r="S22" s="20"/>
      <c r="T22" s="20"/>
      <c r="U22" s="20">
        <v>-83136</v>
      </c>
      <c r="V22" s="20">
        <v>-83136</v>
      </c>
      <c r="W22" s="20">
        <v>-1080081</v>
      </c>
      <c r="X22" s="20">
        <v>775570</v>
      </c>
      <c r="Y22" s="20">
        <v>-1855651</v>
      </c>
      <c r="Z22" s="21">
        <v>-239.26</v>
      </c>
      <c r="AA22" s="22">
        <v>775570</v>
      </c>
    </row>
    <row r="23" spans="1:27" ht="12.75">
      <c r="A23" s="23" t="s">
        <v>48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2.75">
      <c r="A24" s="27" t="s">
        <v>49</v>
      </c>
      <c r="B24" s="35"/>
      <c r="C24" s="29">
        <f aca="true" t="shared" si="1" ref="C24:Y24">SUM(C15:C23)</f>
        <v>7641502</v>
      </c>
      <c r="D24" s="29">
        <f>SUM(D15:D23)</f>
        <v>0</v>
      </c>
      <c r="E24" s="36">
        <f t="shared" si="1"/>
        <v>90012694</v>
      </c>
      <c r="F24" s="37">
        <f t="shared" si="1"/>
        <v>420995882</v>
      </c>
      <c r="G24" s="37">
        <f t="shared" si="1"/>
        <v>5717223</v>
      </c>
      <c r="H24" s="37">
        <f t="shared" si="1"/>
        <v>3202241</v>
      </c>
      <c r="I24" s="37">
        <f t="shared" si="1"/>
        <v>-1082102</v>
      </c>
      <c r="J24" s="37">
        <f t="shared" si="1"/>
        <v>7837362</v>
      </c>
      <c r="K24" s="37">
        <f t="shared" si="1"/>
        <v>7383885</v>
      </c>
      <c r="L24" s="37">
        <f t="shared" si="1"/>
        <v>3522812</v>
      </c>
      <c r="M24" s="37">
        <f t="shared" si="1"/>
        <v>-1087258</v>
      </c>
      <c r="N24" s="37">
        <f t="shared" si="1"/>
        <v>9819439</v>
      </c>
      <c r="O24" s="37">
        <f t="shared" si="1"/>
        <v>496927</v>
      </c>
      <c r="P24" s="37">
        <f t="shared" si="1"/>
        <v>5221748</v>
      </c>
      <c r="Q24" s="37">
        <f t="shared" si="1"/>
        <v>11781239</v>
      </c>
      <c r="R24" s="37">
        <f t="shared" si="1"/>
        <v>17499914</v>
      </c>
      <c r="S24" s="37">
        <f t="shared" si="1"/>
        <v>75604</v>
      </c>
      <c r="T24" s="37">
        <f t="shared" si="1"/>
        <v>8532980</v>
      </c>
      <c r="U24" s="37">
        <f t="shared" si="1"/>
        <v>8475772</v>
      </c>
      <c r="V24" s="37">
        <f t="shared" si="1"/>
        <v>17084356</v>
      </c>
      <c r="W24" s="37">
        <f t="shared" si="1"/>
        <v>52241071</v>
      </c>
      <c r="X24" s="37">
        <f t="shared" si="1"/>
        <v>420995882</v>
      </c>
      <c r="Y24" s="37">
        <f t="shared" si="1"/>
        <v>-368754811</v>
      </c>
      <c r="Z24" s="38">
        <f>+IF(X24&lt;&gt;0,+(Y24/X24)*100,0)</f>
        <v>-87.59107315923818</v>
      </c>
      <c r="AA24" s="39">
        <f>SUM(AA15:AA23)</f>
        <v>420995882</v>
      </c>
    </row>
    <row r="25" spans="1:27" ht="12.75">
      <c r="A25" s="27" t="s">
        <v>50</v>
      </c>
      <c r="B25" s="28"/>
      <c r="C25" s="29">
        <f aca="true" t="shared" si="2" ref="C25:Y25">+C12+C24</f>
        <v>36535032</v>
      </c>
      <c r="D25" s="29">
        <f>+D12+D24</f>
        <v>0</v>
      </c>
      <c r="E25" s="30">
        <f t="shared" si="2"/>
        <v>90177433</v>
      </c>
      <c r="F25" s="31">
        <f t="shared" si="2"/>
        <v>496813579</v>
      </c>
      <c r="G25" s="31">
        <f t="shared" si="2"/>
        <v>102459072</v>
      </c>
      <c r="H25" s="31">
        <f t="shared" si="2"/>
        <v>-19066917</v>
      </c>
      <c r="I25" s="31">
        <f t="shared" si="2"/>
        <v>-19525144</v>
      </c>
      <c r="J25" s="31">
        <f t="shared" si="2"/>
        <v>63867011</v>
      </c>
      <c r="K25" s="31">
        <f t="shared" si="2"/>
        <v>-12279962</v>
      </c>
      <c r="L25" s="31">
        <f t="shared" si="2"/>
        <v>3264463</v>
      </c>
      <c r="M25" s="31">
        <f t="shared" si="2"/>
        <v>58292312</v>
      </c>
      <c r="N25" s="31">
        <f t="shared" si="2"/>
        <v>49276813</v>
      </c>
      <c r="O25" s="31">
        <f t="shared" si="2"/>
        <v>-7581497</v>
      </c>
      <c r="P25" s="31">
        <f t="shared" si="2"/>
        <v>-6608068</v>
      </c>
      <c r="Q25" s="31">
        <f t="shared" si="2"/>
        <v>44467819</v>
      </c>
      <c r="R25" s="31">
        <f t="shared" si="2"/>
        <v>30278254</v>
      </c>
      <c r="S25" s="31">
        <f t="shared" si="2"/>
        <v>-1064901</v>
      </c>
      <c r="T25" s="31">
        <f t="shared" si="2"/>
        <v>-4786317</v>
      </c>
      <c r="U25" s="31">
        <f t="shared" si="2"/>
        <v>8838183</v>
      </c>
      <c r="V25" s="31">
        <f t="shared" si="2"/>
        <v>2986965</v>
      </c>
      <c r="W25" s="31">
        <f t="shared" si="2"/>
        <v>146409043</v>
      </c>
      <c r="X25" s="31">
        <f t="shared" si="2"/>
        <v>496813579</v>
      </c>
      <c r="Y25" s="31">
        <f t="shared" si="2"/>
        <v>-350404536</v>
      </c>
      <c r="Z25" s="32">
        <f>+IF(X25&lt;&gt;0,+(Y25/X25)*100,0)</f>
        <v>-70.53038620749938</v>
      </c>
      <c r="AA25" s="33">
        <f>+AA12+AA24</f>
        <v>496813579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51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52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53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54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55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2.75">
      <c r="A32" s="23" t="s">
        <v>56</v>
      </c>
      <c r="B32" s="17"/>
      <c r="C32" s="18">
        <v>32354893</v>
      </c>
      <c r="D32" s="18"/>
      <c r="E32" s="19"/>
      <c r="F32" s="20">
        <v>42332299</v>
      </c>
      <c r="G32" s="20">
        <v>-8149208</v>
      </c>
      <c r="H32" s="20">
        <v>-4616315</v>
      </c>
      <c r="I32" s="20">
        <v>2375009</v>
      </c>
      <c r="J32" s="20">
        <v>-10390514</v>
      </c>
      <c r="K32" s="20">
        <v>-5353020</v>
      </c>
      <c r="L32" s="20">
        <v>19975990</v>
      </c>
      <c r="M32" s="20">
        <v>-16050525</v>
      </c>
      <c r="N32" s="20">
        <v>-1427555</v>
      </c>
      <c r="O32" s="20">
        <v>1974507</v>
      </c>
      <c r="P32" s="20">
        <v>4805085</v>
      </c>
      <c r="Q32" s="20">
        <v>-6620834</v>
      </c>
      <c r="R32" s="20">
        <v>158758</v>
      </c>
      <c r="S32" s="20">
        <v>8483043</v>
      </c>
      <c r="T32" s="20">
        <v>9565292</v>
      </c>
      <c r="U32" s="20">
        <v>37553636</v>
      </c>
      <c r="V32" s="20">
        <v>55601971</v>
      </c>
      <c r="W32" s="20">
        <v>43942660</v>
      </c>
      <c r="X32" s="20">
        <v>42332299</v>
      </c>
      <c r="Y32" s="20">
        <v>1610361</v>
      </c>
      <c r="Z32" s="21">
        <v>3.8</v>
      </c>
      <c r="AA32" s="22">
        <v>42332299</v>
      </c>
    </row>
    <row r="33" spans="1:27" ht="12.75">
      <c r="A33" s="23" t="s">
        <v>57</v>
      </c>
      <c r="B33" s="17"/>
      <c r="C33" s="18">
        <v>36202008</v>
      </c>
      <c r="D33" s="18"/>
      <c r="E33" s="19"/>
      <c r="F33" s="20">
        <v>21097472</v>
      </c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>
        <v>21097472</v>
      </c>
      <c r="Y33" s="20">
        <v>-21097472</v>
      </c>
      <c r="Z33" s="21">
        <v>-100</v>
      </c>
      <c r="AA33" s="22">
        <v>21097472</v>
      </c>
    </row>
    <row r="34" spans="1:27" ht="12.75">
      <c r="A34" s="27" t="s">
        <v>58</v>
      </c>
      <c r="B34" s="28"/>
      <c r="C34" s="29">
        <f aca="true" t="shared" si="3" ref="C34:Y34">SUM(C29:C33)</f>
        <v>68556901</v>
      </c>
      <c r="D34" s="29">
        <f>SUM(D29:D33)</f>
        <v>0</v>
      </c>
      <c r="E34" s="30">
        <f t="shared" si="3"/>
        <v>0</v>
      </c>
      <c r="F34" s="31">
        <f t="shared" si="3"/>
        <v>63429771</v>
      </c>
      <c r="G34" s="31">
        <f t="shared" si="3"/>
        <v>-8149208</v>
      </c>
      <c r="H34" s="31">
        <f t="shared" si="3"/>
        <v>-4616315</v>
      </c>
      <c r="I34" s="31">
        <f t="shared" si="3"/>
        <v>2375009</v>
      </c>
      <c r="J34" s="31">
        <f t="shared" si="3"/>
        <v>-10390514</v>
      </c>
      <c r="K34" s="31">
        <f t="shared" si="3"/>
        <v>-5353020</v>
      </c>
      <c r="L34" s="31">
        <f t="shared" si="3"/>
        <v>19975990</v>
      </c>
      <c r="M34" s="31">
        <f t="shared" si="3"/>
        <v>-16050525</v>
      </c>
      <c r="N34" s="31">
        <f t="shared" si="3"/>
        <v>-1427555</v>
      </c>
      <c r="O34" s="31">
        <f t="shared" si="3"/>
        <v>1974507</v>
      </c>
      <c r="P34" s="31">
        <f t="shared" si="3"/>
        <v>4805085</v>
      </c>
      <c r="Q34" s="31">
        <f t="shared" si="3"/>
        <v>-6620834</v>
      </c>
      <c r="R34" s="31">
        <f t="shared" si="3"/>
        <v>158758</v>
      </c>
      <c r="S34" s="31">
        <f t="shared" si="3"/>
        <v>8483043</v>
      </c>
      <c r="T34" s="31">
        <f t="shared" si="3"/>
        <v>9565292</v>
      </c>
      <c r="U34" s="31">
        <f t="shared" si="3"/>
        <v>37553636</v>
      </c>
      <c r="V34" s="31">
        <f t="shared" si="3"/>
        <v>55601971</v>
      </c>
      <c r="W34" s="31">
        <f t="shared" si="3"/>
        <v>43942660</v>
      </c>
      <c r="X34" s="31">
        <f t="shared" si="3"/>
        <v>63429771</v>
      </c>
      <c r="Y34" s="31">
        <f t="shared" si="3"/>
        <v>-19487111</v>
      </c>
      <c r="Z34" s="32">
        <f>+IF(X34&lt;&gt;0,+(Y34/X34)*100,0)</f>
        <v>-30.722341721839104</v>
      </c>
      <c r="AA34" s="33">
        <f>SUM(AA29:AA33)</f>
        <v>63429771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59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60</v>
      </c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23" t="s">
        <v>57</v>
      </c>
      <c r="B38" s="17"/>
      <c r="C38" s="18">
        <v>14727795</v>
      </c>
      <c r="D38" s="18"/>
      <c r="E38" s="19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1"/>
      <c r="AA38" s="22"/>
    </row>
    <row r="39" spans="1:27" ht="12.75">
      <c r="A39" s="27" t="s">
        <v>61</v>
      </c>
      <c r="B39" s="35"/>
      <c r="C39" s="29">
        <f aca="true" t="shared" si="4" ref="C39:Y39">SUM(C37:C38)</f>
        <v>14727795</v>
      </c>
      <c r="D39" s="29">
        <f>SUM(D37:D38)</f>
        <v>0</v>
      </c>
      <c r="E39" s="36">
        <f t="shared" si="4"/>
        <v>0</v>
      </c>
      <c r="F39" s="37">
        <f t="shared" si="4"/>
        <v>0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0</v>
      </c>
      <c r="Y39" s="37">
        <f t="shared" si="4"/>
        <v>0</v>
      </c>
      <c r="Z39" s="38">
        <f>+IF(X39&lt;&gt;0,+(Y39/X39)*100,0)</f>
        <v>0</v>
      </c>
      <c r="AA39" s="39">
        <f>SUM(AA37:AA38)</f>
        <v>0</v>
      </c>
    </row>
    <row r="40" spans="1:27" ht="12.75">
      <c r="A40" s="27" t="s">
        <v>62</v>
      </c>
      <c r="B40" s="28"/>
      <c r="C40" s="29">
        <f aca="true" t="shared" si="5" ref="C40:Y40">+C34+C39</f>
        <v>83284696</v>
      </c>
      <c r="D40" s="29">
        <f>+D34+D39</f>
        <v>0</v>
      </c>
      <c r="E40" s="30">
        <f t="shared" si="5"/>
        <v>0</v>
      </c>
      <c r="F40" s="31">
        <f t="shared" si="5"/>
        <v>63429771</v>
      </c>
      <c r="G40" s="31">
        <f t="shared" si="5"/>
        <v>-8149208</v>
      </c>
      <c r="H40" s="31">
        <f t="shared" si="5"/>
        <v>-4616315</v>
      </c>
      <c r="I40" s="31">
        <f t="shared" si="5"/>
        <v>2375009</v>
      </c>
      <c r="J40" s="31">
        <f t="shared" si="5"/>
        <v>-10390514</v>
      </c>
      <c r="K40" s="31">
        <f t="shared" si="5"/>
        <v>-5353020</v>
      </c>
      <c r="L40" s="31">
        <f t="shared" si="5"/>
        <v>19975990</v>
      </c>
      <c r="M40" s="31">
        <f t="shared" si="5"/>
        <v>-16050525</v>
      </c>
      <c r="N40" s="31">
        <f t="shared" si="5"/>
        <v>-1427555</v>
      </c>
      <c r="O40" s="31">
        <f t="shared" si="5"/>
        <v>1974507</v>
      </c>
      <c r="P40" s="31">
        <f t="shared" si="5"/>
        <v>4805085</v>
      </c>
      <c r="Q40" s="31">
        <f t="shared" si="5"/>
        <v>-6620834</v>
      </c>
      <c r="R40" s="31">
        <f t="shared" si="5"/>
        <v>158758</v>
      </c>
      <c r="S40" s="31">
        <f t="shared" si="5"/>
        <v>8483043</v>
      </c>
      <c r="T40" s="31">
        <f t="shared" si="5"/>
        <v>9565292</v>
      </c>
      <c r="U40" s="31">
        <f t="shared" si="5"/>
        <v>37553636</v>
      </c>
      <c r="V40" s="31">
        <f t="shared" si="5"/>
        <v>55601971</v>
      </c>
      <c r="W40" s="31">
        <f t="shared" si="5"/>
        <v>43942660</v>
      </c>
      <c r="X40" s="31">
        <f t="shared" si="5"/>
        <v>63429771</v>
      </c>
      <c r="Y40" s="31">
        <f t="shared" si="5"/>
        <v>-19487111</v>
      </c>
      <c r="Z40" s="32">
        <f>+IF(X40&lt;&gt;0,+(Y40/X40)*100,0)</f>
        <v>-30.722341721839104</v>
      </c>
      <c r="AA40" s="33">
        <f>+AA34+AA39</f>
        <v>63429771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-46749664</v>
      </c>
      <c r="D42" s="43">
        <f>+D25-D40</f>
        <v>0</v>
      </c>
      <c r="E42" s="44">
        <f t="shared" si="6"/>
        <v>90177433</v>
      </c>
      <c r="F42" s="45">
        <f t="shared" si="6"/>
        <v>433383808</v>
      </c>
      <c r="G42" s="45">
        <f t="shared" si="6"/>
        <v>110608280</v>
      </c>
      <c r="H42" s="45">
        <f t="shared" si="6"/>
        <v>-14450602</v>
      </c>
      <c r="I42" s="45">
        <f t="shared" si="6"/>
        <v>-21900153</v>
      </c>
      <c r="J42" s="45">
        <f t="shared" si="6"/>
        <v>74257525</v>
      </c>
      <c r="K42" s="45">
        <f t="shared" si="6"/>
        <v>-6926942</v>
      </c>
      <c r="L42" s="45">
        <f t="shared" si="6"/>
        <v>-16711527</v>
      </c>
      <c r="M42" s="45">
        <f t="shared" si="6"/>
        <v>74342837</v>
      </c>
      <c r="N42" s="45">
        <f t="shared" si="6"/>
        <v>50704368</v>
      </c>
      <c r="O42" s="45">
        <f t="shared" si="6"/>
        <v>-9556004</v>
      </c>
      <c r="P42" s="45">
        <f t="shared" si="6"/>
        <v>-11413153</v>
      </c>
      <c r="Q42" s="45">
        <f t="shared" si="6"/>
        <v>51088653</v>
      </c>
      <c r="R42" s="45">
        <f t="shared" si="6"/>
        <v>30119496</v>
      </c>
      <c r="S42" s="45">
        <f t="shared" si="6"/>
        <v>-9547944</v>
      </c>
      <c r="T42" s="45">
        <f t="shared" si="6"/>
        <v>-14351609</v>
      </c>
      <c r="U42" s="45">
        <f t="shared" si="6"/>
        <v>-28715453</v>
      </c>
      <c r="V42" s="45">
        <f t="shared" si="6"/>
        <v>-52615006</v>
      </c>
      <c r="W42" s="45">
        <f t="shared" si="6"/>
        <v>102466383</v>
      </c>
      <c r="X42" s="45">
        <f t="shared" si="6"/>
        <v>433383808</v>
      </c>
      <c r="Y42" s="45">
        <f t="shared" si="6"/>
        <v>-330917425</v>
      </c>
      <c r="Z42" s="46">
        <f>+IF(X42&lt;&gt;0,+(Y42/X42)*100,0)</f>
        <v>-76.35666559097658</v>
      </c>
      <c r="AA42" s="47">
        <f>+AA25-AA40</f>
        <v>433383808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/>
      <c r="D45" s="18"/>
      <c r="E45" s="19"/>
      <c r="F45" s="20">
        <v>353571114</v>
      </c>
      <c r="G45" s="20"/>
      <c r="H45" s="20"/>
      <c r="I45" s="20"/>
      <c r="J45" s="20"/>
      <c r="K45" s="20"/>
      <c r="L45" s="20"/>
      <c r="M45" s="20"/>
      <c r="N45" s="20"/>
      <c r="O45" s="20"/>
      <c r="P45" s="20">
        <v>10</v>
      </c>
      <c r="Q45" s="20">
        <v>8</v>
      </c>
      <c r="R45" s="20">
        <v>18</v>
      </c>
      <c r="S45" s="20">
        <v>6</v>
      </c>
      <c r="T45" s="20">
        <v>5</v>
      </c>
      <c r="U45" s="20">
        <v>6</v>
      </c>
      <c r="V45" s="20">
        <v>17</v>
      </c>
      <c r="W45" s="20">
        <v>35</v>
      </c>
      <c r="X45" s="20">
        <v>353571114</v>
      </c>
      <c r="Y45" s="20">
        <v>-353571079</v>
      </c>
      <c r="Z45" s="48">
        <v>-100</v>
      </c>
      <c r="AA45" s="22">
        <v>353571114</v>
      </c>
    </row>
    <row r="46" spans="1:27" ht="12.7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2.75">
      <c r="A47" s="23"/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68</v>
      </c>
      <c r="B48" s="50" t="s">
        <v>64</v>
      </c>
      <c r="C48" s="51">
        <f aca="true" t="shared" si="7" ref="C48:Y48">SUM(C45:C47)</f>
        <v>0</v>
      </c>
      <c r="D48" s="51">
        <f>SUM(D45:D47)</f>
        <v>0</v>
      </c>
      <c r="E48" s="52">
        <f t="shared" si="7"/>
        <v>0</v>
      </c>
      <c r="F48" s="53">
        <f t="shared" si="7"/>
        <v>353571114</v>
      </c>
      <c r="G48" s="53">
        <f t="shared" si="7"/>
        <v>0</v>
      </c>
      <c r="H48" s="53">
        <f t="shared" si="7"/>
        <v>0</v>
      </c>
      <c r="I48" s="53">
        <f t="shared" si="7"/>
        <v>0</v>
      </c>
      <c r="J48" s="53">
        <f t="shared" si="7"/>
        <v>0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10</v>
      </c>
      <c r="Q48" s="53">
        <f t="shared" si="7"/>
        <v>8</v>
      </c>
      <c r="R48" s="53">
        <f t="shared" si="7"/>
        <v>18</v>
      </c>
      <c r="S48" s="53">
        <f t="shared" si="7"/>
        <v>6</v>
      </c>
      <c r="T48" s="53">
        <f t="shared" si="7"/>
        <v>5</v>
      </c>
      <c r="U48" s="53">
        <f t="shared" si="7"/>
        <v>6</v>
      </c>
      <c r="V48" s="53">
        <f t="shared" si="7"/>
        <v>17</v>
      </c>
      <c r="W48" s="53">
        <f t="shared" si="7"/>
        <v>35</v>
      </c>
      <c r="X48" s="53">
        <f t="shared" si="7"/>
        <v>353571114</v>
      </c>
      <c r="Y48" s="53">
        <f t="shared" si="7"/>
        <v>-353571079</v>
      </c>
      <c r="Z48" s="54">
        <f>+IF(X48&lt;&gt;0,+(Y48/X48)*100,0)</f>
        <v>-99.99999010100129</v>
      </c>
      <c r="AA48" s="55">
        <f>SUM(AA45:AA47)</f>
        <v>353571114</v>
      </c>
    </row>
    <row r="49" spans="1:27" ht="12.75">
      <c r="A49" s="56" t="s">
        <v>96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97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98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7" t="s">
        <v>93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99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17899570</v>
      </c>
      <c r="D6" s="18"/>
      <c r="E6" s="19">
        <v>-552931912</v>
      </c>
      <c r="F6" s="20">
        <v>35318492</v>
      </c>
      <c r="G6" s="20">
        <v>-20011628</v>
      </c>
      <c r="H6" s="20">
        <v>15215159</v>
      </c>
      <c r="I6" s="20">
        <v>-98792460</v>
      </c>
      <c r="J6" s="20">
        <v>-103588929</v>
      </c>
      <c r="K6" s="20">
        <v>42014323</v>
      </c>
      <c r="L6" s="20">
        <v>-12088389</v>
      </c>
      <c r="M6" s="20">
        <v>-112384838</v>
      </c>
      <c r="N6" s="20">
        <v>-82458904</v>
      </c>
      <c r="O6" s="20">
        <v>78831854</v>
      </c>
      <c r="P6" s="20">
        <v>129729807</v>
      </c>
      <c r="Q6" s="20">
        <v>14311520</v>
      </c>
      <c r="R6" s="20">
        <v>222873181</v>
      </c>
      <c r="S6" s="20">
        <v>52398343</v>
      </c>
      <c r="T6" s="20">
        <v>-60212063</v>
      </c>
      <c r="U6" s="20">
        <v>48980736</v>
      </c>
      <c r="V6" s="20">
        <v>41167016</v>
      </c>
      <c r="W6" s="20">
        <v>77992364</v>
      </c>
      <c r="X6" s="20">
        <v>35318492</v>
      </c>
      <c r="Y6" s="20">
        <v>42673872</v>
      </c>
      <c r="Z6" s="21">
        <v>120.83</v>
      </c>
      <c r="AA6" s="22">
        <v>35318492</v>
      </c>
    </row>
    <row r="7" spans="1:27" ht="12.75">
      <c r="A7" s="23" t="s">
        <v>34</v>
      </c>
      <c r="B7" s="17"/>
      <c r="C7" s="18">
        <v>76275672</v>
      </c>
      <c r="D7" s="18"/>
      <c r="E7" s="19"/>
      <c r="F7" s="20">
        <v>32413645</v>
      </c>
      <c r="G7" s="20">
        <v>76274605</v>
      </c>
      <c r="H7" s="20">
        <v>1067</v>
      </c>
      <c r="I7" s="20"/>
      <c r="J7" s="20">
        <v>76275672</v>
      </c>
      <c r="K7" s="20"/>
      <c r="L7" s="20"/>
      <c r="M7" s="20"/>
      <c r="N7" s="20"/>
      <c r="O7" s="20">
        <v>6581992</v>
      </c>
      <c r="P7" s="20">
        <v>647886</v>
      </c>
      <c r="Q7" s="20">
        <v>7000000</v>
      </c>
      <c r="R7" s="20">
        <v>14229878</v>
      </c>
      <c r="S7" s="20"/>
      <c r="T7" s="20"/>
      <c r="U7" s="20">
        <v>116053088</v>
      </c>
      <c r="V7" s="20">
        <v>116053088</v>
      </c>
      <c r="W7" s="20">
        <v>206558638</v>
      </c>
      <c r="X7" s="20">
        <v>32413645</v>
      </c>
      <c r="Y7" s="20">
        <v>174144993</v>
      </c>
      <c r="Z7" s="21">
        <v>537.26</v>
      </c>
      <c r="AA7" s="22">
        <v>32413645</v>
      </c>
    </row>
    <row r="8" spans="1:27" ht="12.75">
      <c r="A8" s="23" t="s">
        <v>35</v>
      </c>
      <c r="B8" s="17"/>
      <c r="C8" s="18">
        <v>84630756</v>
      </c>
      <c r="D8" s="18"/>
      <c r="E8" s="19">
        <v>164168362</v>
      </c>
      <c r="F8" s="20">
        <v>186168362</v>
      </c>
      <c r="G8" s="20">
        <v>106101337</v>
      </c>
      <c r="H8" s="20">
        <v>4384253</v>
      </c>
      <c r="I8" s="20">
        <v>8258139</v>
      </c>
      <c r="J8" s="20">
        <v>118743729</v>
      </c>
      <c r="K8" s="20">
        <v>4164062</v>
      </c>
      <c r="L8" s="20">
        <v>141256703</v>
      </c>
      <c r="M8" s="20">
        <v>11433171</v>
      </c>
      <c r="N8" s="20">
        <v>156853936</v>
      </c>
      <c r="O8" s="20">
        <v>-130762750</v>
      </c>
      <c r="P8" s="20">
        <v>4922754</v>
      </c>
      <c r="Q8" s="20">
        <v>8288432</v>
      </c>
      <c r="R8" s="20">
        <v>-117551564</v>
      </c>
      <c r="S8" s="20">
        <v>6386765</v>
      </c>
      <c r="T8" s="20">
        <v>-3035660</v>
      </c>
      <c r="U8" s="20">
        <v>16452221</v>
      </c>
      <c r="V8" s="20">
        <v>19803326</v>
      </c>
      <c r="W8" s="20">
        <v>177849427</v>
      </c>
      <c r="X8" s="20">
        <v>186168362</v>
      </c>
      <c r="Y8" s="20">
        <v>-8318935</v>
      </c>
      <c r="Z8" s="21">
        <v>-4.47</v>
      </c>
      <c r="AA8" s="22">
        <v>186168362</v>
      </c>
    </row>
    <row r="9" spans="1:27" ht="12.75">
      <c r="A9" s="23" t="s">
        <v>36</v>
      </c>
      <c r="B9" s="17"/>
      <c r="C9" s="18">
        <v>32846472</v>
      </c>
      <c r="D9" s="18"/>
      <c r="E9" s="19"/>
      <c r="F9" s="20">
        <v>1000876</v>
      </c>
      <c r="G9" s="20">
        <v>88499688</v>
      </c>
      <c r="H9" s="20">
        <v>-58894713</v>
      </c>
      <c r="I9" s="20">
        <v>-901541</v>
      </c>
      <c r="J9" s="20">
        <v>28703434</v>
      </c>
      <c r="K9" s="20">
        <v>1132826</v>
      </c>
      <c r="L9" s="20">
        <v>20334</v>
      </c>
      <c r="M9" s="20">
        <v>4778028</v>
      </c>
      <c r="N9" s="20">
        <v>5931188</v>
      </c>
      <c r="O9" s="20">
        <v>-2120664</v>
      </c>
      <c r="P9" s="20">
        <v>-682</v>
      </c>
      <c r="Q9" s="20">
        <v>-958814</v>
      </c>
      <c r="R9" s="20">
        <v>-3080160</v>
      </c>
      <c r="S9" s="20">
        <v>-994074</v>
      </c>
      <c r="T9" s="20">
        <v>-2424003</v>
      </c>
      <c r="U9" s="20">
        <v>4237410</v>
      </c>
      <c r="V9" s="20">
        <v>819333</v>
      </c>
      <c r="W9" s="20">
        <v>32373795</v>
      </c>
      <c r="X9" s="20">
        <v>1000876</v>
      </c>
      <c r="Y9" s="20">
        <v>31372919</v>
      </c>
      <c r="Z9" s="21">
        <v>3134.55</v>
      </c>
      <c r="AA9" s="22">
        <v>1000876</v>
      </c>
    </row>
    <row r="10" spans="1:27" ht="12.7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2.75">
      <c r="A11" s="23" t="s">
        <v>38</v>
      </c>
      <c r="B11" s="17"/>
      <c r="C11" s="18">
        <v>372539</v>
      </c>
      <c r="D11" s="18"/>
      <c r="E11" s="19"/>
      <c r="F11" s="20">
        <v>428184</v>
      </c>
      <c r="G11" s="20">
        <v>281232</v>
      </c>
      <c r="H11" s="20">
        <v>19427</v>
      </c>
      <c r="I11" s="20">
        <v>35776</v>
      </c>
      <c r="J11" s="20">
        <v>336435</v>
      </c>
      <c r="K11" s="20">
        <v>22000</v>
      </c>
      <c r="L11" s="20">
        <v>-26727</v>
      </c>
      <c r="M11" s="20">
        <v>74625</v>
      </c>
      <c r="N11" s="20">
        <v>69898</v>
      </c>
      <c r="O11" s="20">
        <v>-1059</v>
      </c>
      <c r="P11" s="20">
        <v>23780</v>
      </c>
      <c r="Q11" s="20">
        <v>1757</v>
      </c>
      <c r="R11" s="20">
        <v>24478</v>
      </c>
      <c r="S11" s="20"/>
      <c r="T11" s="20">
        <v>-50481</v>
      </c>
      <c r="U11" s="20">
        <v>-82252</v>
      </c>
      <c r="V11" s="20">
        <v>-132733</v>
      </c>
      <c r="W11" s="20">
        <v>298078</v>
      </c>
      <c r="X11" s="20">
        <v>428184</v>
      </c>
      <c r="Y11" s="20">
        <v>-130106</v>
      </c>
      <c r="Z11" s="21">
        <v>-30.39</v>
      </c>
      <c r="AA11" s="22">
        <v>428184</v>
      </c>
    </row>
    <row r="12" spans="1:27" ht="12.75">
      <c r="A12" s="27" t="s">
        <v>39</v>
      </c>
      <c r="B12" s="28"/>
      <c r="C12" s="29">
        <f aca="true" t="shared" si="0" ref="C12:Y12">SUM(C6:C11)</f>
        <v>212025009</v>
      </c>
      <c r="D12" s="29">
        <f>SUM(D6:D11)</f>
        <v>0</v>
      </c>
      <c r="E12" s="30">
        <f t="shared" si="0"/>
        <v>-388763550</v>
      </c>
      <c r="F12" s="31">
        <f t="shared" si="0"/>
        <v>255329559</v>
      </c>
      <c r="G12" s="31">
        <f t="shared" si="0"/>
        <v>251145234</v>
      </c>
      <c r="H12" s="31">
        <f t="shared" si="0"/>
        <v>-39274807</v>
      </c>
      <c r="I12" s="31">
        <f t="shared" si="0"/>
        <v>-91400086</v>
      </c>
      <c r="J12" s="31">
        <f t="shared" si="0"/>
        <v>120470341</v>
      </c>
      <c r="K12" s="31">
        <f t="shared" si="0"/>
        <v>47333211</v>
      </c>
      <c r="L12" s="31">
        <f t="shared" si="0"/>
        <v>129161921</v>
      </c>
      <c r="M12" s="31">
        <f t="shared" si="0"/>
        <v>-96099014</v>
      </c>
      <c r="N12" s="31">
        <f t="shared" si="0"/>
        <v>80396118</v>
      </c>
      <c r="O12" s="31">
        <f t="shared" si="0"/>
        <v>-47470627</v>
      </c>
      <c r="P12" s="31">
        <f t="shared" si="0"/>
        <v>135323545</v>
      </c>
      <c r="Q12" s="31">
        <f t="shared" si="0"/>
        <v>28642895</v>
      </c>
      <c r="R12" s="31">
        <f t="shared" si="0"/>
        <v>116495813</v>
      </c>
      <c r="S12" s="31">
        <f t="shared" si="0"/>
        <v>57791034</v>
      </c>
      <c r="T12" s="31">
        <f t="shared" si="0"/>
        <v>-65722207</v>
      </c>
      <c r="U12" s="31">
        <f t="shared" si="0"/>
        <v>185641203</v>
      </c>
      <c r="V12" s="31">
        <f t="shared" si="0"/>
        <v>177710030</v>
      </c>
      <c r="W12" s="31">
        <f t="shared" si="0"/>
        <v>495072302</v>
      </c>
      <c r="X12" s="31">
        <f t="shared" si="0"/>
        <v>255329559</v>
      </c>
      <c r="Y12" s="31">
        <f t="shared" si="0"/>
        <v>239742743</v>
      </c>
      <c r="Z12" s="32">
        <f>+IF(X12&lt;&gt;0,+(Y12/X12)*100,0)</f>
        <v>93.89541263414786</v>
      </c>
      <c r="AA12" s="33">
        <f>SUM(AA6:AA11)</f>
        <v>255329559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>
        <v>15320000</v>
      </c>
      <c r="D17" s="18"/>
      <c r="E17" s="19">
        <v>49488215</v>
      </c>
      <c r="F17" s="20">
        <v>49488215</v>
      </c>
      <c r="G17" s="20">
        <v>15320000</v>
      </c>
      <c r="H17" s="20"/>
      <c r="I17" s="20"/>
      <c r="J17" s="20">
        <v>15320000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>
        <v>15320000</v>
      </c>
      <c r="X17" s="20">
        <v>49488215</v>
      </c>
      <c r="Y17" s="20">
        <v>-34168215</v>
      </c>
      <c r="Z17" s="21">
        <v>-69.04</v>
      </c>
      <c r="AA17" s="22">
        <v>49488215</v>
      </c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2162587310</v>
      </c>
      <c r="D19" s="18"/>
      <c r="E19" s="19">
        <v>151787284</v>
      </c>
      <c r="F19" s="20">
        <v>1816658718</v>
      </c>
      <c r="G19" s="20">
        <v>2175305270</v>
      </c>
      <c r="H19" s="20">
        <v>7012444</v>
      </c>
      <c r="I19" s="20">
        <v>3543532</v>
      </c>
      <c r="J19" s="20">
        <v>2185861246</v>
      </c>
      <c r="K19" s="20">
        <v>9295614</v>
      </c>
      <c r="L19" s="20">
        <v>-8446178</v>
      </c>
      <c r="M19" s="20">
        <v>11709689</v>
      </c>
      <c r="N19" s="20">
        <v>12559125</v>
      </c>
      <c r="O19" s="20">
        <v>4789338</v>
      </c>
      <c r="P19" s="20">
        <v>14338430</v>
      </c>
      <c r="Q19" s="20">
        <v>14444082</v>
      </c>
      <c r="R19" s="20">
        <v>33571850</v>
      </c>
      <c r="S19" s="20">
        <v>1069145</v>
      </c>
      <c r="T19" s="20">
        <v>1801994</v>
      </c>
      <c r="U19" s="20">
        <v>72884392</v>
      </c>
      <c r="V19" s="20">
        <v>75755531</v>
      </c>
      <c r="W19" s="20">
        <v>2307747752</v>
      </c>
      <c r="X19" s="20">
        <v>1816658718</v>
      </c>
      <c r="Y19" s="20">
        <v>491089034</v>
      </c>
      <c r="Z19" s="21">
        <v>27.03</v>
      </c>
      <c r="AA19" s="22">
        <v>1816658718</v>
      </c>
    </row>
    <row r="20" spans="1:27" ht="12.75">
      <c r="A20" s="23"/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46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47</v>
      </c>
      <c r="B22" s="17"/>
      <c r="C22" s="18">
        <v>-3994584</v>
      </c>
      <c r="D22" s="18"/>
      <c r="E22" s="19">
        <v>6804361</v>
      </c>
      <c r="F22" s="20">
        <v>3234361</v>
      </c>
      <c r="G22" s="20">
        <v>-4024680</v>
      </c>
      <c r="H22" s="20">
        <v>30096</v>
      </c>
      <c r="I22" s="20"/>
      <c r="J22" s="20">
        <v>-3994584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>
        <v>-3994584</v>
      </c>
      <c r="X22" s="20">
        <v>3234361</v>
      </c>
      <c r="Y22" s="20">
        <v>-7228945</v>
      </c>
      <c r="Z22" s="21">
        <v>-223.5</v>
      </c>
      <c r="AA22" s="22">
        <v>3234361</v>
      </c>
    </row>
    <row r="23" spans="1:27" ht="12.75">
      <c r="A23" s="23" t="s">
        <v>48</v>
      </c>
      <c r="B23" s="17"/>
      <c r="C23" s="18">
        <v>20130540</v>
      </c>
      <c r="D23" s="18"/>
      <c r="E23" s="19"/>
      <c r="F23" s="20"/>
      <c r="G23" s="24">
        <v>20256800</v>
      </c>
      <c r="H23" s="24">
        <v>-126260</v>
      </c>
      <c r="I23" s="24"/>
      <c r="J23" s="20">
        <v>20130540</v>
      </c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>
        <v>20130540</v>
      </c>
      <c r="X23" s="20"/>
      <c r="Y23" s="24">
        <v>20130540</v>
      </c>
      <c r="Z23" s="25"/>
      <c r="AA23" s="26"/>
    </row>
    <row r="24" spans="1:27" ht="12.75">
      <c r="A24" s="27" t="s">
        <v>49</v>
      </c>
      <c r="B24" s="35"/>
      <c r="C24" s="29">
        <f aca="true" t="shared" si="1" ref="C24:Y24">SUM(C15:C23)</f>
        <v>2194043266</v>
      </c>
      <c r="D24" s="29">
        <f>SUM(D15:D23)</f>
        <v>0</v>
      </c>
      <c r="E24" s="36">
        <f t="shared" si="1"/>
        <v>208079860</v>
      </c>
      <c r="F24" s="37">
        <f t="shared" si="1"/>
        <v>1869381294</v>
      </c>
      <c r="G24" s="37">
        <f t="shared" si="1"/>
        <v>2206857390</v>
      </c>
      <c r="H24" s="37">
        <f t="shared" si="1"/>
        <v>6916280</v>
      </c>
      <c r="I24" s="37">
        <f t="shared" si="1"/>
        <v>3543532</v>
      </c>
      <c r="J24" s="37">
        <f t="shared" si="1"/>
        <v>2217317202</v>
      </c>
      <c r="K24" s="37">
        <f t="shared" si="1"/>
        <v>9295614</v>
      </c>
      <c r="L24" s="37">
        <f t="shared" si="1"/>
        <v>-8446178</v>
      </c>
      <c r="M24" s="37">
        <f t="shared" si="1"/>
        <v>11709689</v>
      </c>
      <c r="N24" s="37">
        <f t="shared" si="1"/>
        <v>12559125</v>
      </c>
      <c r="O24" s="37">
        <f t="shared" si="1"/>
        <v>4789338</v>
      </c>
      <c r="P24" s="37">
        <f t="shared" si="1"/>
        <v>14338430</v>
      </c>
      <c r="Q24" s="37">
        <f t="shared" si="1"/>
        <v>14444082</v>
      </c>
      <c r="R24" s="37">
        <f t="shared" si="1"/>
        <v>33571850</v>
      </c>
      <c r="S24" s="37">
        <f t="shared" si="1"/>
        <v>1069145</v>
      </c>
      <c r="T24" s="37">
        <f t="shared" si="1"/>
        <v>1801994</v>
      </c>
      <c r="U24" s="37">
        <f t="shared" si="1"/>
        <v>72884392</v>
      </c>
      <c r="V24" s="37">
        <f t="shared" si="1"/>
        <v>75755531</v>
      </c>
      <c r="W24" s="37">
        <f t="shared" si="1"/>
        <v>2339203708</v>
      </c>
      <c r="X24" s="37">
        <f t="shared" si="1"/>
        <v>1869381294</v>
      </c>
      <c r="Y24" s="37">
        <f t="shared" si="1"/>
        <v>469822414</v>
      </c>
      <c r="Z24" s="38">
        <f>+IF(X24&lt;&gt;0,+(Y24/X24)*100,0)</f>
        <v>25.132508574251304</v>
      </c>
      <c r="AA24" s="39">
        <f>SUM(AA15:AA23)</f>
        <v>1869381294</v>
      </c>
    </row>
    <row r="25" spans="1:27" ht="12.75">
      <c r="A25" s="27" t="s">
        <v>50</v>
      </c>
      <c r="B25" s="28"/>
      <c r="C25" s="29">
        <f aca="true" t="shared" si="2" ref="C25:Y25">+C12+C24</f>
        <v>2406068275</v>
      </c>
      <c r="D25" s="29">
        <f>+D12+D24</f>
        <v>0</v>
      </c>
      <c r="E25" s="30">
        <f t="shared" si="2"/>
        <v>-180683690</v>
      </c>
      <c r="F25" s="31">
        <f t="shared" si="2"/>
        <v>2124710853</v>
      </c>
      <c r="G25" s="31">
        <f t="shared" si="2"/>
        <v>2458002624</v>
      </c>
      <c r="H25" s="31">
        <f t="shared" si="2"/>
        <v>-32358527</v>
      </c>
      <c r="I25" s="31">
        <f t="shared" si="2"/>
        <v>-87856554</v>
      </c>
      <c r="J25" s="31">
        <f t="shared" si="2"/>
        <v>2337787543</v>
      </c>
      <c r="K25" s="31">
        <f t="shared" si="2"/>
        <v>56628825</v>
      </c>
      <c r="L25" s="31">
        <f t="shared" si="2"/>
        <v>120715743</v>
      </c>
      <c r="M25" s="31">
        <f t="shared" si="2"/>
        <v>-84389325</v>
      </c>
      <c r="N25" s="31">
        <f t="shared" si="2"/>
        <v>92955243</v>
      </c>
      <c r="O25" s="31">
        <f t="shared" si="2"/>
        <v>-42681289</v>
      </c>
      <c r="P25" s="31">
        <f t="shared" si="2"/>
        <v>149661975</v>
      </c>
      <c r="Q25" s="31">
        <f t="shared" si="2"/>
        <v>43086977</v>
      </c>
      <c r="R25" s="31">
        <f t="shared" si="2"/>
        <v>150067663</v>
      </c>
      <c r="S25" s="31">
        <f t="shared" si="2"/>
        <v>58860179</v>
      </c>
      <c r="T25" s="31">
        <f t="shared" si="2"/>
        <v>-63920213</v>
      </c>
      <c r="U25" s="31">
        <f t="shared" si="2"/>
        <v>258525595</v>
      </c>
      <c r="V25" s="31">
        <f t="shared" si="2"/>
        <v>253465561</v>
      </c>
      <c r="W25" s="31">
        <f t="shared" si="2"/>
        <v>2834276010</v>
      </c>
      <c r="X25" s="31">
        <f t="shared" si="2"/>
        <v>2124710853</v>
      </c>
      <c r="Y25" s="31">
        <f t="shared" si="2"/>
        <v>709565157</v>
      </c>
      <c r="Z25" s="32">
        <f>+IF(X25&lt;&gt;0,+(Y25/X25)*100,0)</f>
        <v>33.39584565109764</v>
      </c>
      <c r="AA25" s="33">
        <f>+AA12+AA24</f>
        <v>2124710853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51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52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53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54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55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2.75">
      <c r="A32" s="23" t="s">
        <v>56</v>
      </c>
      <c r="B32" s="17"/>
      <c r="C32" s="18">
        <v>264534402</v>
      </c>
      <c r="D32" s="18"/>
      <c r="E32" s="19">
        <v>-61402548</v>
      </c>
      <c r="F32" s="20">
        <v>26189012</v>
      </c>
      <c r="G32" s="20">
        <v>299134390</v>
      </c>
      <c r="H32" s="20">
        <v>-188615144</v>
      </c>
      <c r="I32" s="20">
        <v>-63341019</v>
      </c>
      <c r="J32" s="20">
        <v>47178227</v>
      </c>
      <c r="K32" s="20">
        <v>61832498</v>
      </c>
      <c r="L32" s="20">
        <v>24031935</v>
      </c>
      <c r="M32" s="20">
        <v>-99135203</v>
      </c>
      <c r="N32" s="20">
        <v>-13270770</v>
      </c>
      <c r="O32" s="20">
        <v>-17475025</v>
      </c>
      <c r="P32" s="20">
        <v>173858222</v>
      </c>
      <c r="Q32" s="20">
        <v>-47866855</v>
      </c>
      <c r="R32" s="20">
        <v>108516342</v>
      </c>
      <c r="S32" s="20">
        <v>65421552</v>
      </c>
      <c r="T32" s="20">
        <v>-80761853</v>
      </c>
      <c r="U32" s="20">
        <v>190561642</v>
      </c>
      <c r="V32" s="20">
        <v>175221341</v>
      </c>
      <c r="W32" s="20">
        <v>317645140</v>
      </c>
      <c r="X32" s="20">
        <v>26189012</v>
      </c>
      <c r="Y32" s="20">
        <v>291456128</v>
      </c>
      <c r="Z32" s="21">
        <v>1112.89</v>
      </c>
      <c r="AA32" s="22">
        <v>26189012</v>
      </c>
    </row>
    <row r="33" spans="1:27" ht="12.75">
      <c r="A33" s="23" t="s">
        <v>57</v>
      </c>
      <c r="B33" s="17"/>
      <c r="C33" s="18">
        <v>18994998</v>
      </c>
      <c r="D33" s="18"/>
      <c r="E33" s="19"/>
      <c r="F33" s="20">
        <v>16720352</v>
      </c>
      <c r="G33" s="20">
        <v>20944453</v>
      </c>
      <c r="H33" s="20">
        <v>-1666544</v>
      </c>
      <c r="I33" s="20"/>
      <c r="J33" s="20">
        <v>19277909</v>
      </c>
      <c r="K33" s="20"/>
      <c r="L33" s="20">
        <v>-282911</v>
      </c>
      <c r="M33" s="20"/>
      <c r="N33" s="20">
        <v>-282911</v>
      </c>
      <c r="O33" s="20"/>
      <c r="P33" s="20"/>
      <c r="Q33" s="20"/>
      <c r="R33" s="20"/>
      <c r="S33" s="20"/>
      <c r="T33" s="20"/>
      <c r="U33" s="20">
        <v>1906762</v>
      </c>
      <c r="V33" s="20">
        <v>1906762</v>
      </c>
      <c r="W33" s="20">
        <v>20901760</v>
      </c>
      <c r="X33" s="20">
        <v>16720352</v>
      </c>
      <c r="Y33" s="20">
        <v>4181408</v>
      </c>
      <c r="Z33" s="21">
        <v>25.01</v>
      </c>
      <c r="AA33" s="22">
        <v>16720352</v>
      </c>
    </row>
    <row r="34" spans="1:27" ht="12.75">
      <c r="A34" s="27" t="s">
        <v>58</v>
      </c>
      <c r="B34" s="28"/>
      <c r="C34" s="29">
        <f aca="true" t="shared" si="3" ref="C34:Y34">SUM(C29:C33)</f>
        <v>283529400</v>
      </c>
      <c r="D34" s="29">
        <f>SUM(D29:D33)</f>
        <v>0</v>
      </c>
      <c r="E34" s="30">
        <f t="shared" si="3"/>
        <v>-61402548</v>
      </c>
      <c r="F34" s="31">
        <f t="shared" si="3"/>
        <v>42909364</v>
      </c>
      <c r="G34" s="31">
        <f t="shared" si="3"/>
        <v>320078843</v>
      </c>
      <c r="H34" s="31">
        <f t="shared" si="3"/>
        <v>-190281688</v>
      </c>
      <c r="I34" s="31">
        <f t="shared" si="3"/>
        <v>-63341019</v>
      </c>
      <c r="J34" s="31">
        <f t="shared" si="3"/>
        <v>66456136</v>
      </c>
      <c r="K34" s="31">
        <f t="shared" si="3"/>
        <v>61832498</v>
      </c>
      <c r="L34" s="31">
        <f t="shared" si="3"/>
        <v>23749024</v>
      </c>
      <c r="M34" s="31">
        <f t="shared" si="3"/>
        <v>-99135203</v>
      </c>
      <c r="N34" s="31">
        <f t="shared" si="3"/>
        <v>-13553681</v>
      </c>
      <c r="O34" s="31">
        <f t="shared" si="3"/>
        <v>-17475025</v>
      </c>
      <c r="P34" s="31">
        <f t="shared" si="3"/>
        <v>173858222</v>
      </c>
      <c r="Q34" s="31">
        <f t="shared" si="3"/>
        <v>-47866855</v>
      </c>
      <c r="R34" s="31">
        <f t="shared" si="3"/>
        <v>108516342</v>
      </c>
      <c r="S34" s="31">
        <f t="shared" si="3"/>
        <v>65421552</v>
      </c>
      <c r="T34" s="31">
        <f t="shared" si="3"/>
        <v>-80761853</v>
      </c>
      <c r="U34" s="31">
        <f t="shared" si="3"/>
        <v>192468404</v>
      </c>
      <c r="V34" s="31">
        <f t="shared" si="3"/>
        <v>177128103</v>
      </c>
      <c r="W34" s="31">
        <f t="shared" si="3"/>
        <v>338546900</v>
      </c>
      <c r="X34" s="31">
        <f t="shared" si="3"/>
        <v>42909364</v>
      </c>
      <c r="Y34" s="31">
        <f t="shared" si="3"/>
        <v>295637536</v>
      </c>
      <c r="Z34" s="32">
        <f>+IF(X34&lt;&gt;0,+(Y34/X34)*100,0)</f>
        <v>688.9813980929664</v>
      </c>
      <c r="AA34" s="33">
        <f>SUM(AA29:AA33)</f>
        <v>42909364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59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60</v>
      </c>
      <c r="B37" s="17"/>
      <c r="C37" s="18">
        <v>18100409</v>
      </c>
      <c r="D37" s="18"/>
      <c r="E37" s="19">
        <v>-9277501</v>
      </c>
      <c r="F37" s="20">
        <v>-9277501</v>
      </c>
      <c r="G37" s="20">
        <v>18100410</v>
      </c>
      <c r="H37" s="20"/>
      <c r="I37" s="20">
        <v>-1003727</v>
      </c>
      <c r="J37" s="20">
        <v>17096683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>
        <v>17096683</v>
      </c>
      <c r="X37" s="20">
        <v>-9277501</v>
      </c>
      <c r="Y37" s="20">
        <v>26374184</v>
      </c>
      <c r="Z37" s="21">
        <v>-284.28</v>
      </c>
      <c r="AA37" s="22">
        <v>-9277501</v>
      </c>
    </row>
    <row r="38" spans="1:27" ht="12.75">
      <c r="A38" s="23" t="s">
        <v>57</v>
      </c>
      <c r="B38" s="17"/>
      <c r="C38" s="18">
        <v>-582445</v>
      </c>
      <c r="D38" s="18"/>
      <c r="E38" s="19"/>
      <c r="F38" s="20"/>
      <c r="G38" s="20">
        <v>1268160</v>
      </c>
      <c r="H38" s="20">
        <v>-2133516</v>
      </c>
      <c r="I38" s="20"/>
      <c r="J38" s="20">
        <v>-865356</v>
      </c>
      <c r="K38" s="20"/>
      <c r="L38" s="20">
        <v>282911</v>
      </c>
      <c r="M38" s="20"/>
      <c r="N38" s="20">
        <v>282911</v>
      </c>
      <c r="O38" s="20"/>
      <c r="P38" s="20"/>
      <c r="Q38" s="20"/>
      <c r="R38" s="20"/>
      <c r="S38" s="20"/>
      <c r="T38" s="20"/>
      <c r="U38" s="20">
        <v>1850605</v>
      </c>
      <c r="V38" s="20">
        <v>1850605</v>
      </c>
      <c r="W38" s="20">
        <v>1268160</v>
      </c>
      <c r="X38" s="20"/>
      <c r="Y38" s="20">
        <v>1268160</v>
      </c>
      <c r="Z38" s="21"/>
      <c r="AA38" s="22"/>
    </row>
    <row r="39" spans="1:27" ht="12.75">
      <c r="A39" s="27" t="s">
        <v>61</v>
      </c>
      <c r="B39" s="35"/>
      <c r="C39" s="29">
        <f aca="true" t="shared" si="4" ref="C39:Y39">SUM(C37:C38)</f>
        <v>17517964</v>
      </c>
      <c r="D39" s="29">
        <f>SUM(D37:D38)</f>
        <v>0</v>
      </c>
      <c r="E39" s="36">
        <f t="shared" si="4"/>
        <v>-9277501</v>
      </c>
      <c r="F39" s="37">
        <f t="shared" si="4"/>
        <v>-9277501</v>
      </c>
      <c r="G39" s="37">
        <f t="shared" si="4"/>
        <v>19368570</v>
      </c>
      <c r="H39" s="37">
        <f t="shared" si="4"/>
        <v>-2133516</v>
      </c>
      <c r="I39" s="37">
        <f t="shared" si="4"/>
        <v>-1003727</v>
      </c>
      <c r="J39" s="37">
        <f t="shared" si="4"/>
        <v>16231327</v>
      </c>
      <c r="K39" s="37">
        <f t="shared" si="4"/>
        <v>0</v>
      </c>
      <c r="L39" s="37">
        <f t="shared" si="4"/>
        <v>282911</v>
      </c>
      <c r="M39" s="37">
        <f t="shared" si="4"/>
        <v>0</v>
      </c>
      <c r="N39" s="37">
        <f t="shared" si="4"/>
        <v>282911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1850605</v>
      </c>
      <c r="V39" s="37">
        <f t="shared" si="4"/>
        <v>1850605</v>
      </c>
      <c r="W39" s="37">
        <f t="shared" si="4"/>
        <v>18364843</v>
      </c>
      <c r="X39" s="37">
        <f t="shared" si="4"/>
        <v>-9277501</v>
      </c>
      <c r="Y39" s="37">
        <f t="shared" si="4"/>
        <v>27642344</v>
      </c>
      <c r="Z39" s="38">
        <f>+IF(X39&lt;&gt;0,+(Y39/X39)*100,0)</f>
        <v>-297.9503208892136</v>
      </c>
      <c r="AA39" s="39">
        <f>SUM(AA37:AA38)</f>
        <v>-9277501</v>
      </c>
    </row>
    <row r="40" spans="1:27" ht="12.75">
      <c r="A40" s="27" t="s">
        <v>62</v>
      </c>
      <c r="B40" s="28"/>
      <c r="C40" s="29">
        <f aca="true" t="shared" si="5" ref="C40:Y40">+C34+C39</f>
        <v>301047364</v>
      </c>
      <c r="D40" s="29">
        <f>+D34+D39</f>
        <v>0</v>
      </c>
      <c r="E40" s="30">
        <f t="shared" si="5"/>
        <v>-70680049</v>
      </c>
      <c r="F40" s="31">
        <f t="shared" si="5"/>
        <v>33631863</v>
      </c>
      <c r="G40" s="31">
        <f t="shared" si="5"/>
        <v>339447413</v>
      </c>
      <c r="H40" s="31">
        <f t="shared" si="5"/>
        <v>-192415204</v>
      </c>
      <c r="I40" s="31">
        <f t="shared" si="5"/>
        <v>-64344746</v>
      </c>
      <c r="J40" s="31">
        <f t="shared" si="5"/>
        <v>82687463</v>
      </c>
      <c r="K40" s="31">
        <f t="shared" si="5"/>
        <v>61832498</v>
      </c>
      <c r="L40" s="31">
        <f t="shared" si="5"/>
        <v>24031935</v>
      </c>
      <c r="M40" s="31">
        <f t="shared" si="5"/>
        <v>-99135203</v>
      </c>
      <c r="N40" s="31">
        <f t="shared" si="5"/>
        <v>-13270770</v>
      </c>
      <c r="O40" s="31">
        <f t="shared" si="5"/>
        <v>-17475025</v>
      </c>
      <c r="P40" s="31">
        <f t="shared" si="5"/>
        <v>173858222</v>
      </c>
      <c r="Q40" s="31">
        <f t="shared" si="5"/>
        <v>-47866855</v>
      </c>
      <c r="R40" s="31">
        <f t="shared" si="5"/>
        <v>108516342</v>
      </c>
      <c r="S40" s="31">
        <f t="shared" si="5"/>
        <v>65421552</v>
      </c>
      <c r="T40" s="31">
        <f t="shared" si="5"/>
        <v>-80761853</v>
      </c>
      <c r="U40" s="31">
        <f t="shared" si="5"/>
        <v>194319009</v>
      </c>
      <c r="V40" s="31">
        <f t="shared" si="5"/>
        <v>178978708</v>
      </c>
      <c r="W40" s="31">
        <f t="shared" si="5"/>
        <v>356911743</v>
      </c>
      <c r="X40" s="31">
        <f t="shared" si="5"/>
        <v>33631863</v>
      </c>
      <c r="Y40" s="31">
        <f t="shared" si="5"/>
        <v>323279880</v>
      </c>
      <c r="Z40" s="32">
        <f>+IF(X40&lt;&gt;0,+(Y40/X40)*100,0)</f>
        <v>961.2309612464821</v>
      </c>
      <c r="AA40" s="33">
        <f>+AA34+AA39</f>
        <v>33631863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2105020911</v>
      </c>
      <c r="D42" s="43">
        <f>+D25-D40</f>
        <v>0</v>
      </c>
      <c r="E42" s="44">
        <f t="shared" si="6"/>
        <v>-110003641</v>
      </c>
      <c r="F42" s="45">
        <f t="shared" si="6"/>
        <v>2091078990</v>
      </c>
      <c r="G42" s="45">
        <f t="shared" si="6"/>
        <v>2118555211</v>
      </c>
      <c r="H42" s="45">
        <f t="shared" si="6"/>
        <v>160056677</v>
      </c>
      <c r="I42" s="45">
        <f t="shared" si="6"/>
        <v>-23511808</v>
      </c>
      <c r="J42" s="45">
        <f t="shared" si="6"/>
        <v>2255100080</v>
      </c>
      <c r="K42" s="45">
        <f t="shared" si="6"/>
        <v>-5203673</v>
      </c>
      <c r="L42" s="45">
        <f t="shared" si="6"/>
        <v>96683808</v>
      </c>
      <c r="M42" s="45">
        <f t="shared" si="6"/>
        <v>14745878</v>
      </c>
      <c r="N42" s="45">
        <f t="shared" si="6"/>
        <v>106226013</v>
      </c>
      <c r="O42" s="45">
        <f t="shared" si="6"/>
        <v>-25206264</v>
      </c>
      <c r="P42" s="45">
        <f t="shared" si="6"/>
        <v>-24196247</v>
      </c>
      <c r="Q42" s="45">
        <f t="shared" si="6"/>
        <v>90953832</v>
      </c>
      <c r="R42" s="45">
        <f t="shared" si="6"/>
        <v>41551321</v>
      </c>
      <c r="S42" s="45">
        <f t="shared" si="6"/>
        <v>-6561373</v>
      </c>
      <c r="T42" s="45">
        <f t="shared" si="6"/>
        <v>16841640</v>
      </c>
      <c r="U42" s="45">
        <f t="shared" si="6"/>
        <v>64206586</v>
      </c>
      <c r="V42" s="45">
        <f t="shared" si="6"/>
        <v>74486853</v>
      </c>
      <c r="W42" s="45">
        <f t="shared" si="6"/>
        <v>2477364267</v>
      </c>
      <c r="X42" s="45">
        <f t="shared" si="6"/>
        <v>2091078990</v>
      </c>
      <c r="Y42" s="45">
        <f t="shared" si="6"/>
        <v>386285277</v>
      </c>
      <c r="Z42" s="46">
        <f>+IF(X42&lt;&gt;0,+(Y42/X42)*100,0)</f>
        <v>18.47301220314016</v>
      </c>
      <c r="AA42" s="47">
        <f>+AA25-AA40</f>
        <v>2091078990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2062388267</v>
      </c>
      <c r="D45" s="18"/>
      <c r="E45" s="19">
        <v>-73193508</v>
      </c>
      <c r="F45" s="20">
        <v>2105455269</v>
      </c>
      <c r="G45" s="20">
        <v>2114895501</v>
      </c>
      <c r="H45" s="20">
        <v>5183021</v>
      </c>
      <c r="I45" s="20">
        <v>-19637921</v>
      </c>
      <c r="J45" s="20">
        <v>2100440601</v>
      </c>
      <c r="K45" s="20">
        <v>-3184026</v>
      </c>
      <c r="L45" s="20">
        <v>100721852</v>
      </c>
      <c r="M45" s="20">
        <v>18841682</v>
      </c>
      <c r="N45" s="20">
        <v>116379508</v>
      </c>
      <c r="O45" s="20">
        <v>-23414947</v>
      </c>
      <c r="P45" s="20">
        <v>-20293753</v>
      </c>
      <c r="Q45" s="20">
        <v>94285230</v>
      </c>
      <c r="R45" s="20">
        <v>50576530</v>
      </c>
      <c r="S45" s="20">
        <v>-2632113</v>
      </c>
      <c r="T45" s="20">
        <v>20018538</v>
      </c>
      <c r="U45" s="20">
        <v>69355815</v>
      </c>
      <c r="V45" s="20">
        <v>86742240</v>
      </c>
      <c r="W45" s="20">
        <v>2354138879</v>
      </c>
      <c r="X45" s="20">
        <v>2105455269</v>
      </c>
      <c r="Y45" s="20">
        <v>248683610</v>
      </c>
      <c r="Z45" s="48">
        <v>11.81</v>
      </c>
      <c r="AA45" s="22">
        <v>2105455269</v>
      </c>
    </row>
    <row r="46" spans="1:27" ht="12.7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2.75">
      <c r="A47" s="23"/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68</v>
      </c>
      <c r="B48" s="50" t="s">
        <v>64</v>
      </c>
      <c r="C48" s="51">
        <f aca="true" t="shared" si="7" ref="C48:Y48">SUM(C45:C47)</f>
        <v>2062388267</v>
      </c>
      <c r="D48" s="51">
        <f>SUM(D45:D47)</f>
        <v>0</v>
      </c>
      <c r="E48" s="52">
        <f t="shared" si="7"/>
        <v>-73193508</v>
      </c>
      <c r="F48" s="53">
        <f t="shared" si="7"/>
        <v>2105455269</v>
      </c>
      <c r="G48" s="53">
        <f t="shared" si="7"/>
        <v>2114895501</v>
      </c>
      <c r="H48" s="53">
        <f t="shared" si="7"/>
        <v>5183021</v>
      </c>
      <c r="I48" s="53">
        <f t="shared" si="7"/>
        <v>-19637921</v>
      </c>
      <c r="J48" s="53">
        <f t="shared" si="7"/>
        <v>2100440601</v>
      </c>
      <c r="K48" s="53">
        <f t="shared" si="7"/>
        <v>-3184026</v>
      </c>
      <c r="L48" s="53">
        <f t="shared" si="7"/>
        <v>100721852</v>
      </c>
      <c r="M48" s="53">
        <f t="shared" si="7"/>
        <v>18841682</v>
      </c>
      <c r="N48" s="53">
        <f t="shared" si="7"/>
        <v>116379508</v>
      </c>
      <c r="O48" s="53">
        <f t="shared" si="7"/>
        <v>-23414947</v>
      </c>
      <c r="P48" s="53">
        <f t="shared" si="7"/>
        <v>-20293753</v>
      </c>
      <c r="Q48" s="53">
        <f t="shared" si="7"/>
        <v>94285230</v>
      </c>
      <c r="R48" s="53">
        <f t="shared" si="7"/>
        <v>50576530</v>
      </c>
      <c r="S48" s="53">
        <f t="shared" si="7"/>
        <v>-2632113</v>
      </c>
      <c r="T48" s="53">
        <f t="shared" si="7"/>
        <v>20018538</v>
      </c>
      <c r="U48" s="53">
        <f t="shared" si="7"/>
        <v>69355815</v>
      </c>
      <c r="V48" s="53">
        <f t="shared" si="7"/>
        <v>86742240</v>
      </c>
      <c r="W48" s="53">
        <f t="shared" si="7"/>
        <v>2354138879</v>
      </c>
      <c r="X48" s="53">
        <f t="shared" si="7"/>
        <v>2105455269</v>
      </c>
      <c r="Y48" s="53">
        <f t="shared" si="7"/>
        <v>248683610</v>
      </c>
      <c r="Z48" s="54">
        <f>+IF(X48&lt;&gt;0,+(Y48/X48)*100,0)</f>
        <v>11.811393652552587</v>
      </c>
      <c r="AA48" s="55">
        <f>SUM(AA45:AA47)</f>
        <v>2105455269</v>
      </c>
    </row>
    <row r="49" spans="1:27" ht="12.75">
      <c r="A49" s="56" t="s">
        <v>96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97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98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7" t="s">
        <v>94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99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-26133727</v>
      </c>
      <c r="D6" s="18"/>
      <c r="E6" s="19">
        <v>19875000</v>
      </c>
      <c r="F6" s="20">
        <v>25253061</v>
      </c>
      <c r="G6" s="20">
        <v>20381618</v>
      </c>
      <c r="H6" s="20">
        <v>-13920949</v>
      </c>
      <c r="I6" s="20">
        <v>-24142835</v>
      </c>
      <c r="J6" s="20">
        <v>-17682166</v>
      </c>
      <c r="K6" s="20">
        <v>48956690</v>
      </c>
      <c r="L6" s="20">
        <v>-15827620</v>
      </c>
      <c r="M6" s="20">
        <v>-20511538</v>
      </c>
      <c r="N6" s="20">
        <v>12617532</v>
      </c>
      <c r="O6" s="20">
        <v>-4370534</v>
      </c>
      <c r="P6" s="20">
        <v>4870298</v>
      </c>
      <c r="Q6" s="20">
        <v>168614143</v>
      </c>
      <c r="R6" s="20">
        <v>169113907</v>
      </c>
      <c r="S6" s="20">
        <v>-147707829</v>
      </c>
      <c r="T6" s="20">
        <v>-13555367</v>
      </c>
      <c r="U6" s="20">
        <v>8838046</v>
      </c>
      <c r="V6" s="20">
        <v>-152425150</v>
      </c>
      <c r="W6" s="20">
        <v>11624123</v>
      </c>
      <c r="X6" s="20">
        <v>25253061</v>
      </c>
      <c r="Y6" s="20">
        <v>-13628938</v>
      </c>
      <c r="Z6" s="21">
        <v>-53.97</v>
      </c>
      <c r="AA6" s="22">
        <v>25253061</v>
      </c>
    </row>
    <row r="7" spans="1:27" ht="12.75">
      <c r="A7" s="23" t="s">
        <v>34</v>
      </c>
      <c r="B7" s="17"/>
      <c r="C7" s="18">
        <v>1000</v>
      </c>
      <c r="D7" s="18"/>
      <c r="E7" s="19"/>
      <c r="F7" s="20">
        <v>51989001</v>
      </c>
      <c r="G7" s="20">
        <v>1000</v>
      </c>
      <c r="H7" s="20"/>
      <c r="I7" s="20"/>
      <c r="J7" s="20">
        <v>1000</v>
      </c>
      <c r="K7" s="20"/>
      <c r="L7" s="20"/>
      <c r="M7" s="20"/>
      <c r="N7" s="20"/>
      <c r="O7" s="20"/>
      <c r="P7" s="20"/>
      <c r="Q7" s="20"/>
      <c r="R7" s="20"/>
      <c r="S7" s="20"/>
      <c r="T7" s="20"/>
      <c r="U7" s="20">
        <v>149980333</v>
      </c>
      <c r="V7" s="20">
        <v>149980333</v>
      </c>
      <c r="W7" s="20">
        <v>149981333</v>
      </c>
      <c r="X7" s="20">
        <v>51989001</v>
      </c>
      <c r="Y7" s="20">
        <v>97992332</v>
      </c>
      <c r="Z7" s="21">
        <v>188.49</v>
      </c>
      <c r="AA7" s="22">
        <v>51989001</v>
      </c>
    </row>
    <row r="8" spans="1:27" ht="12.75">
      <c r="A8" s="23" t="s">
        <v>35</v>
      </c>
      <c r="B8" s="17"/>
      <c r="C8" s="18">
        <v>101988860</v>
      </c>
      <c r="D8" s="18"/>
      <c r="E8" s="19">
        <v>64000322</v>
      </c>
      <c r="F8" s="20">
        <v>985014889</v>
      </c>
      <c r="G8" s="20">
        <v>112111422</v>
      </c>
      <c r="H8" s="20">
        <v>-8610634</v>
      </c>
      <c r="I8" s="20">
        <v>-1756107</v>
      </c>
      <c r="J8" s="20">
        <v>101744681</v>
      </c>
      <c r="K8" s="20">
        <v>1795511</v>
      </c>
      <c r="L8" s="20">
        <v>6197370</v>
      </c>
      <c r="M8" s="20">
        <v>4125587</v>
      </c>
      <c r="N8" s="20">
        <v>12118468</v>
      </c>
      <c r="O8" s="20">
        <v>3856156</v>
      </c>
      <c r="P8" s="20">
        <v>-3357640</v>
      </c>
      <c r="Q8" s="20">
        <v>11176765</v>
      </c>
      <c r="R8" s="20">
        <v>11675281</v>
      </c>
      <c r="S8" s="20">
        <v>11498588</v>
      </c>
      <c r="T8" s="20">
        <v>2001892</v>
      </c>
      <c r="U8" s="20">
        <v>4097684</v>
      </c>
      <c r="V8" s="20">
        <v>17598164</v>
      </c>
      <c r="W8" s="20">
        <v>143136594</v>
      </c>
      <c r="X8" s="20">
        <v>985014889</v>
      </c>
      <c r="Y8" s="20">
        <v>-841878295</v>
      </c>
      <c r="Z8" s="21">
        <v>-85.47</v>
      </c>
      <c r="AA8" s="22">
        <v>985014889</v>
      </c>
    </row>
    <row r="9" spans="1:27" ht="12.75">
      <c r="A9" s="23" t="s">
        <v>36</v>
      </c>
      <c r="B9" s="17"/>
      <c r="C9" s="18">
        <v>89008800</v>
      </c>
      <c r="D9" s="18"/>
      <c r="E9" s="19">
        <v>47402841</v>
      </c>
      <c r="F9" s="20">
        <v>464254209</v>
      </c>
      <c r="G9" s="20">
        <v>65520542</v>
      </c>
      <c r="H9" s="20">
        <v>-70721305</v>
      </c>
      <c r="I9" s="20">
        <v>82974930</v>
      </c>
      <c r="J9" s="20">
        <v>77774167</v>
      </c>
      <c r="K9" s="20">
        <v>-2512175</v>
      </c>
      <c r="L9" s="20">
        <v>10310717</v>
      </c>
      <c r="M9" s="20">
        <v>7005107</v>
      </c>
      <c r="N9" s="20">
        <v>14803649</v>
      </c>
      <c r="O9" s="20">
        <v>4031226</v>
      </c>
      <c r="P9" s="20">
        <v>-13443301</v>
      </c>
      <c r="Q9" s="20">
        <v>8592544</v>
      </c>
      <c r="R9" s="20">
        <v>-819531</v>
      </c>
      <c r="S9" s="20">
        <v>4185195</v>
      </c>
      <c r="T9" s="20">
        <v>10172633</v>
      </c>
      <c r="U9" s="20">
        <v>11117535</v>
      </c>
      <c r="V9" s="20">
        <v>25475363</v>
      </c>
      <c r="W9" s="20">
        <v>117233648</v>
      </c>
      <c r="X9" s="20">
        <v>464254209</v>
      </c>
      <c r="Y9" s="20">
        <v>-347020561</v>
      </c>
      <c r="Z9" s="21">
        <v>-74.75</v>
      </c>
      <c r="AA9" s="22">
        <v>464254209</v>
      </c>
    </row>
    <row r="10" spans="1:27" ht="12.7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2.75">
      <c r="A11" s="23" t="s">
        <v>38</v>
      </c>
      <c r="B11" s="17"/>
      <c r="C11" s="18">
        <v>22284009</v>
      </c>
      <c r="D11" s="18"/>
      <c r="E11" s="19">
        <v>27645000</v>
      </c>
      <c r="F11" s="20">
        <v>349657243</v>
      </c>
      <c r="G11" s="20">
        <v>25921027</v>
      </c>
      <c r="H11" s="20">
        <v>-4293063</v>
      </c>
      <c r="I11" s="20">
        <v>1614958</v>
      </c>
      <c r="J11" s="20">
        <v>23242922</v>
      </c>
      <c r="K11" s="20">
        <v>890550</v>
      </c>
      <c r="L11" s="20">
        <v>3000153</v>
      </c>
      <c r="M11" s="20">
        <v>3195742</v>
      </c>
      <c r="N11" s="20">
        <v>7086445</v>
      </c>
      <c r="O11" s="20">
        <v>1179591</v>
      </c>
      <c r="P11" s="20">
        <v>580179</v>
      </c>
      <c r="Q11" s="20">
        <v>457727</v>
      </c>
      <c r="R11" s="20">
        <v>2217497</v>
      </c>
      <c r="S11" s="20">
        <v>5009915</v>
      </c>
      <c r="T11" s="20">
        <v>-3270663</v>
      </c>
      <c r="U11" s="20">
        <v>-2514462</v>
      </c>
      <c r="V11" s="20">
        <v>-775210</v>
      </c>
      <c r="W11" s="20">
        <v>31771654</v>
      </c>
      <c r="X11" s="20">
        <v>349657243</v>
      </c>
      <c r="Y11" s="20">
        <v>-317885589</v>
      </c>
      <c r="Z11" s="21">
        <v>-90.91</v>
      </c>
      <c r="AA11" s="22">
        <v>349657243</v>
      </c>
    </row>
    <row r="12" spans="1:27" ht="12.75">
      <c r="A12" s="27" t="s">
        <v>39</v>
      </c>
      <c r="B12" s="28"/>
      <c r="C12" s="29">
        <f aca="true" t="shared" si="0" ref="C12:Y12">SUM(C6:C11)</f>
        <v>187148942</v>
      </c>
      <c r="D12" s="29">
        <f>SUM(D6:D11)</f>
        <v>0</v>
      </c>
      <c r="E12" s="30">
        <f t="shared" si="0"/>
        <v>158923163</v>
      </c>
      <c r="F12" s="31">
        <f t="shared" si="0"/>
        <v>1876168403</v>
      </c>
      <c r="G12" s="31">
        <f t="shared" si="0"/>
        <v>223935609</v>
      </c>
      <c r="H12" s="31">
        <f t="shared" si="0"/>
        <v>-97545951</v>
      </c>
      <c r="I12" s="31">
        <f t="shared" si="0"/>
        <v>58690946</v>
      </c>
      <c r="J12" s="31">
        <f t="shared" si="0"/>
        <v>185080604</v>
      </c>
      <c r="K12" s="31">
        <f t="shared" si="0"/>
        <v>49130576</v>
      </c>
      <c r="L12" s="31">
        <f t="shared" si="0"/>
        <v>3680620</v>
      </c>
      <c r="M12" s="31">
        <f t="shared" si="0"/>
        <v>-6185102</v>
      </c>
      <c r="N12" s="31">
        <f t="shared" si="0"/>
        <v>46626094</v>
      </c>
      <c r="O12" s="31">
        <f t="shared" si="0"/>
        <v>4696439</v>
      </c>
      <c r="P12" s="31">
        <f t="shared" si="0"/>
        <v>-11350464</v>
      </c>
      <c r="Q12" s="31">
        <f t="shared" si="0"/>
        <v>188841179</v>
      </c>
      <c r="R12" s="31">
        <f t="shared" si="0"/>
        <v>182187154</v>
      </c>
      <c r="S12" s="31">
        <f t="shared" si="0"/>
        <v>-127014131</v>
      </c>
      <c r="T12" s="31">
        <f t="shared" si="0"/>
        <v>-4651505</v>
      </c>
      <c r="U12" s="31">
        <f t="shared" si="0"/>
        <v>171519136</v>
      </c>
      <c r="V12" s="31">
        <f t="shared" si="0"/>
        <v>39853500</v>
      </c>
      <c r="W12" s="31">
        <f t="shared" si="0"/>
        <v>453747352</v>
      </c>
      <c r="X12" s="31">
        <f t="shared" si="0"/>
        <v>1876168403</v>
      </c>
      <c r="Y12" s="31">
        <f t="shared" si="0"/>
        <v>-1422421051</v>
      </c>
      <c r="Z12" s="32">
        <f>+IF(X12&lt;&gt;0,+(Y12/X12)*100,0)</f>
        <v>-75.8152119354288</v>
      </c>
      <c r="AA12" s="33">
        <f>SUM(AA6:AA11)</f>
        <v>1876168403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42</v>
      </c>
      <c r="B16" s="17"/>
      <c r="C16" s="18">
        <v>58868292</v>
      </c>
      <c r="D16" s="18"/>
      <c r="E16" s="19">
        <v>51989001</v>
      </c>
      <c r="F16" s="20">
        <v>635868012</v>
      </c>
      <c r="G16" s="24">
        <v>406563580</v>
      </c>
      <c r="H16" s="24">
        <v>-88180703</v>
      </c>
      <c r="I16" s="24">
        <v>-62892352</v>
      </c>
      <c r="J16" s="20">
        <v>255490525</v>
      </c>
      <c r="K16" s="24">
        <v>-128125266</v>
      </c>
      <c r="L16" s="24">
        <v>-105176278</v>
      </c>
      <c r="M16" s="20">
        <v>235872594</v>
      </c>
      <c r="N16" s="24">
        <v>2571050</v>
      </c>
      <c r="O16" s="24">
        <v>-55603407</v>
      </c>
      <c r="P16" s="24">
        <v>-79123823</v>
      </c>
      <c r="Q16" s="20">
        <v>73790891</v>
      </c>
      <c r="R16" s="24">
        <v>-60936339</v>
      </c>
      <c r="S16" s="24">
        <v>90723391</v>
      </c>
      <c r="T16" s="20">
        <v>-79000000</v>
      </c>
      <c r="U16" s="24">
        <v>-327994585</v>
      </c>
      <c r="V16" s="24">
        <v>-316271194</v>
      </c>
      <c r="W16" s="24">
        <v>-119145958</v>
      </c>
      <c r="X16" s="20">
        <v>635868012</v>
      </c>
      <c r="Y16" s="24">
        <v>-755013970</v>
      </c>
      <c r="Z16" s="25">
        <v>-118.74</v>
      </c>
      <c r="AA16" s="26">
        <v>635868012</v>
      </c>
    </row>
    <row r="17" spans="1:27" ht="12.75">
      <c r="A17" s="23" t="s">
        <v>43</v>
      </c>
      <c r="B17" s="17"/>
      <c r="C17" s="18"/>
      <c r="D17" s="18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3359653748</v>
      </c>
      <c r="D19" s="18"/>
      <c r="E19" s="19">
        <v>4497506001</v>
      </c>
      <c r="F19" s="20">
        <v>49688331922</v>
      </c>
      <c r="G19" s="20">
        <v>3329971775</v>
      </c>
      <c r="H19" s="20">
        <v>46972561</v>
      </c>
      <c r="I19" s="20">
        <v>30813411</v>
      </c>
      <c r="J19" s="20">
        <v>3407757747</v>
      </c>
      <c r="K19" s="20">
        <v>7575980</v>
      </c>
      <c r="L19" s="20">
        <v>60850082</v>
      </c>
      <c r="M19" s="20">
        <v>24435230</v>
      </c>
      <c r="N19" s="20">
        <v>92861292</v>
      </c>
      <c r="O19" s="20">
        <v>26536511</v>
      </c>
      <c r="P19" s="20">
        <v>15681866</v>
      </c>
      <c r="Q19" s="20">
        <v>36742040</v>
      </c>
      <c r="R19" s="20">
        <v>78960417</v>
      </c>
      <c r="S19" s="20">
        <v>-7078914</v>
      </c>
      <c r="T19" s="20">
        <v>33201724</v>
      </c>
      <c r="U19" s="20">
        <v>55975019</v>
      </c>
      <c r="V19" s="20">
        <v>82097829</v>
      </c>
      <c r="W19" s="20">
        <v>3661677285</v>
      </c>
      <c r="X19" s="20">
        <v>49688331922</v>
      </c>
      <c r="Y19" s="20">
        <v>-46026654637</v>
      </c>
      <c r="Z19" s="21">
        <v>-92.63</v>
      </c>
      <c r="AA19" s="22">
        <v>49688331922</v>
      </c>
    </row>
    <row r="20" spans="1:27" ht="12.75">
      <c r="A20" s="23"/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46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47</v>
      </c>
      <c r="B22" s="17"/>
      <c r="C22" s="18"/>
      <c r="D22" s="18"/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1"/>
      <c r="AA22" s="22"/>
    </row>
    <row r="23" spans="1:27" ht="12.75">
      <c r="A23" s="23" t="s">
        <v>48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2.75">
      <c r="A24" s="27" t="s">
        <v>49</v>
      </c>
      <c r="B24" s="35"/>
      <c r="C24" s="29">
        <f aca="true" t="shared" si="1" ref="C24:Y24">SUM(C15:C23)</f>
        <v>3418522040</v>
      </c>
      <c r="D24" s="29">
        <f>SUM(D15:D23)</f>
        <v>0</v>
      </c>
      <c r="E24" s="36">
        <f t="shared" si="1"/>
        <v>4549495002</v>
      </c>
      <c r="F24" s="37">
        <f t="shared" si="1"/>
        <v>50324199934</v>
      </c>
      <c r="G24" s="37">
        <f t="shared" si="1"/>
        <v>3736535355</v>
      </c>
      <c r="H24" s="37">
        <f t="shared" si="1"/>
        <v>-41208142</v>
      </c>
      <c r="I24" s="37">
        <f t="shared" si="1"/>
        <v>-32078941</v>
      </c>
      <c r="J24" s="37">
        <f t="shared" si="1"/>
        <v>3663248272</v>
      </c>
      <c r="K24" s="37">
        <f t="shared" si="1"/>
        <v>-120549286</v>
      </c>
      <c r="L24" s="37">
        <f t="shared" si="1"/>
        <v>-44326196</v>
      </c>
      <c r="M24" s="37">
        <f t="shared" si="1"/>
        <v>260307824</v>
      </c>
      <c r="N24" s="37">
        <f t="shared" si="1"/>
        <v>95432342</v>
      </c>
      <c r="O24" s="37">
        <f t="shared" si="1"/>
        <v>-29066896</v>
      </c>
      <c r="P24" s="37">
        <f t="shared" si="1"/>
        <v>-63441957</v>
      </c>
      <c r="Q24" s="37">
        <f t="shared" si="1"/>
        <v>110532931</v>
      </c>
      <c r="R24" s="37">
        <f t="shared" si="1"/>
        <v>18024078</v>
      </c>
      <c r="S24" s="37">
        <f t="shared" si="1"/>
        <v>83644477</v>
      </c>
      <c r="T24" s="37">
        <f t="shared" si="1"/>
        <v>-45798276</v>
      </c>
      <c r="U24" s="37">
        <f t="shared" si="1"/>
        <v>-272019566</v>
      </c>
      <c r="V24" s="37">
        <f t="shared" si="1"/>
        <v>-234173365</v>
      </c>
      <c r="W24" s="37">
        <f t="shared" si="1"/>
        <v>3542531327</v>
      </c>
      <c r="X24" s="37">
        <f t="shared" si="1"/>
        <v>50324199934</v>
      </c>
      <c r="Y24" s="37">
        <f t="shared" si="1"/>
        <v>-46781668607</v>
      </c>
      <c r="Z24" s="38">
        <f>+IF(X24&lt;&gt;0,+(Y24/X24)*100,0)</f>
        <v>-92.96058092995811</v>
      </c>
      <c r="AA24" s="39">
        <f>SUM(AA15:AA23)</f>
        <v>50324199934</v>
      </c>
    </row>
    <row r="25" spans="1:27" ht="12.75">
      <c r="A25" s="27" t="s">
        <v>50</v>
      </c>
      <c r="B25" s="28"/>
      <c r="C25" s="29">
        <f aca="true" t="shared" si="2" ref="C25:Y25">+C12+C24</f>
        <v>3605670982</v>
      </c>
      <c r="D25" s="29">
        <f>+D12+D24</f>
        <v>0</v>
      </c>
      <c r="E25" s="30">
        <f t="shared" si="2"/>
        <v>4708418165</v>
      </c>
      <c r="F25" s="31">
        <f t="shared" si="2"/>
        <v>52200368337</v>
      </c>
      <c r="G25" s="31">
        <f t="shared" si="2"/>
        <v>3960470964</v>
      </c>
      <c r="H25" s="31">
        <f t="shared" si="2"/>
        <v>-138754093</v>
      </c>
      <c r="I25" s="31">
        <f t="shared" si="2"/>
        <v>26612005</v>
      </c>
      <c r="J25" s="31">
        <f t="shared" si="2"/>
        <v>3848328876</v>
      </c>
      <c r="K25" s="31">
        <f t="shared" si="2"/>
        <v>-71418710</v>
      </c>
      <c r="L25" s="31">
        <f t="shared" si="2"/>
        <v>-40645576</v>
      </c>
      <c r="M25" s="31">
        <f t="shared" si="2"/>
        <v>254122722</v>
      </c>
      <c r="N25" s="31">
        <f t="shared" si="2"/>
        <v>142058436</v>
      </c>
      <c r="O25" s="31">
        <f t="shared" si="2"/>
        <v>-24370457</v>
      </c>
      <c r="P25" s="31">
        <f t="shared" si="2"/>
        <v>-74792421</v>
      </c>
      <c r="Q25" s="31">
        <f t="shared" si="2"/>
        <v>299374110</v>
      </c>
      <c r="R25" s="31">
        <f t="shared" si="2"/>
        <v>200211232</v>
      </c>
      <c r="S25" s="31">
        <f t="shared" si="2"/>
        <v>-43369654</v>
      </c>
      <c r="T25" s="31">
        <f t="shared" si="2"/>
        <v>-50449781</v>
      </c>
      <c r="U25" s="31">
        <f t="shared" si="2"/>
        <v>-100500430</v>
      </c>
      <c r="V25" s="31">
        <f t="shared" si="2"/>
        <v>-194319865</v>
      </c>
      <c r="W25" s="31">
        <f t="shared" si="2"/>
        <v>3996278679</v>
      </c>
      <c r="X25" s="31">
        <f t="shared" si="2"/>
        <v>52200368337</v>
      </c>
      <c r="Y25" s="31">
        <f t="shared" si="2"/>
        <v>-48204089658</v>
      </c>
      <c r="Z25" s="32">
        <f>+IF(X25&lt;&gt;0,+(Y25/X25)*100,0)</f>
        <v>-92.34434773869707</v>
      </c>
      <c r="AA25" s="33">
        <f>+AA12+AA24</f>
        <v>52200368337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51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52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53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54</v>
      </c>
      <c r="B30" s="17"/>
      <c r="C30" s="18"/>
      <c r="D30" s="18"/>
      <c r="E30" s="19">
        <v>10172000</v>
      </c>
      <c r="F30" s="20">
        <v>132236000</v>
      </c>
      <c r="G30" s="20">
        <v>17244297</v>
      </c>
      <c r="H30" s="20">
        <v>-17244297</v>
      </c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132236000</v>
      </c>
      <c r="Y30" s="20">
        <v>-132236000</v>
      </c>
      <c r="Z30" s="21">
        <v>-100</v>
      </c>
      <c r="AA30" s="22">
        <v>132236000</v>
      </c>
    </row>
    <row r="31" spans="1:27" ht="12.75">
      <c r="A31" s="23" t="s">
        <v>55</v>
      </c>
      <c r="B31" s="17"/>
      <c r="C31" s="18">
        <v>4209179</v>
      </c>
      <c r="D31" s="18"/>
      <c r="E31" s="19">
        <v>2626000</v>
      </c>
      <c r="F31" s="20">
        <v>32554820</v>
      </c>
      <c r="G31" s="20">
        <v>4222275</v>
      </c>
      <c r="H31" s="20">
        <v>14979</v>
      </c>
      <c r="I31" s="20">
        <v>38293</v>
      </c>
      <c r="J31" s="20">
        <v>4275547</v>
      </c>
      <c r="K31" s="20">
        <v>12918</v>
      </c>
      <c r="L31" s="20">
        <v>23716</v>
      </c>
      <c r="M31" s="20">
        <v>2579</v>
      </c>
      <c r="N31" s="20">
        <v>39213</v>
      </c>
      <c r="O31" s="20">
        <v>14274</v>
      </c>
      <c r="P31" s="20">
        <v>12088</v>
      </c>
      <c r="Q31" s="20">
        <v>14197</v>
      </c>
      <c r="R31" s="20">
        <v>40559</v>
      </c>
      <c r="S31" s="20"/>
      <c r="T31" s="20">
        <v>2705</v>
      </c>
      <c r="U31" s="20">
        <v>13392</v>
      </c>
      <c r="V31" s="20">
        <v>16097</v>
      </c>
      <c r="W31" s="20">
        <v>4371416</v>
      </c>
      <c r="X31" s="20">
        <v>32554820</v>
      </c>
      <c r="Y31" s="20">
        <v>-28183404</v>
      </c>
      <c r="Z31" s="21">
        <v>-86.57</v>
      </c>
      <c r="AA31" s="22">
        <v>32554820</v>
      </c>
    </row>
    <row r="32" spans="1:27" ht="12.75">
      <c r="A32" s="23" t="s">
        <v>56</v>
      </c>
      <c r="B32" s="17"/>
      <c r="C32" s="18">
        <v>447679689</v>
      </c>
      <c r="D32" s="18"/>
      <c r="E32" s="19">
        <v>86132167</v>
      </c>
      <c r="F32" s="20">
        <v>1142174374</v>
      </c>
      <c r="G32" s="20">
        <v>424754663</v>
      </c>
      <c r="H32" s="20">
        <v>71917117</v>
      </c>
      <c r="I32" s="20">
        <v>-40799145</v>
      </c>
      <c r="J32" s="20">
        <v>455872635</v>
      </c>
      <c r="K32" s="20">
        <v>-11263259</v>
      </c>
      <c r="L32" s="20">
        <v>90090670</v>
      </c>
      <c r="M32" s="20">
        <v>185300057</v>
      </c>
      <c r="N32" s="20">
        <v>264127468</v>
      </c>
      <c r="O32" s="20">
        <v>-255636694</v>
      </c>
      <c r="P32" s="20">
        <v>-17287990</v>
      </c>
      <c r="Q32" s="20">
        <v>143299029</v>
      </c>
      <c r="R32" s="20">
        <v>-129625655</v>
      </c>
      <c r="S32" s="20">
        <v>14891358</v>
      </c>
      <c r="T32" s="20">
        <v>3417496</v>
      </c>
      <c r="U32" s="20">
        <v>-139004070</v>
      </c>
      <c r="V32" s="20">
        <v>-120695216</v>
      </c>
      <c r="W32" s="20">
        <v>469679232</v>
      </c>
      <c r="X32" s="20">
        <v>1142174374</v>
      </c>
      <c r="Y32" s="20">
        <v>-672495142</v>
      </c>
      <c r="Z32" s="21">
        <v>-58.88</v>
      </c>
      <c r="AA32" s="22">
        <v>1142174374</v>
      </c>
    </row>
    <row r="33" spans="1:27" ht="12.75">
      <c r="A33" s="23" t="s">
        <v>57</v>
      </c>
      <c r="B33" s="17"/>
      <c r="C33" s="18"/>
      <c r="D33" s="18"/>
      <c r="E33" s="19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1"/>
      <c r="AA33" s="22"/>
    </row>
    <row r="34" spans="1:27" ht="12.75">
      <c r="A34" s="27" t="s">
        <v>58</v>
      </c>
      <c r="B34" s="28"/>
      <c r="C34" s="29">
        <f aca="true" t="shared" si="3" ref="C34:Y34">SUM(C29:C33)</f>
        <v>451888868</v>
      </c>
      <c r="D34" s="29">
        <f>SUM(D29:D33)</f>
        <v>0</v>
      </c>
      <c r="E34" s="30">
        <f t="shared" si="3"/>
        <v>98930167</v>
      </c>
      <c r="F34" s="31">
        <f t="shared" si="3"/>
        <v>1306965194</v>
      </c>
      <c r="G34" s="31">
        <f t="shared" si="3"/>
        <v>446221235</v>
      </c>
      <c r="H34" s="31">
        <f t="shared" si="3"/>
        <v>54687799</v>
      </c>
      <c r="I34" s="31">
        <f t="shared" si="3"/>
        <v>-40760852</v>
      </c>
      <c r="J34" s="31">
        <f t="shared" si="3"/>
        <v>460148182</v>
      </c>
      <c r="K34" s="31">
        <f t="shared" si="3"/>
        <v>-11250341</v>
      </c>
      <c r="L34" s="31">
        <f t="shared" si="3"/>
        <v>90114386</v>
      </c>
      <c r="M34" s="31">
        <f t="shared" si="3"/>
        <v>185302636</v>
      </c>
      <c r="N34" s="31">
        <f t="shared" si="3"/>
        <v>264166681</v>
      </c>
      <c r="O34" s="31">
        <f t="shared" si="3"/>
        <v>-255622420</v>
      </c>
      <c r="P34" s="31">
        <f t="shared" si="3"/>
        <v>-17275902</v>
      </c>
      <c r="Q34" s="31">
        <f t="shared" si="3"/>
        <v>143313226</v>
      </c>
      <c r="R34" s="31">
        <f t="shared" si="3"/>
        <v>-129585096</v>
      </c>
      <c r="S34" s="31">
        <f t="shared" si="3"/>
        <v>14891358</v>
      </c>
      <c r="T34" s="31">
        <f t="shared" si="3"/>
        <v>3420201</v>
      </c>
      <c r="U34" s="31">
        <f t="shared" si="3"/>
        <v>-138990678</v>
      </c>
      <c r="V34" s="31">
        <f t="shared" si="3"/>
        <v>-120679119</v>
      </c>
      <c r="W34" s="31">
        <f t="shared" si="3"/>
        <v>474050648</v>
      </c>
      <c r="X34" s="31">
        <f t="shared" si="3"/>
        <v>1306965194</v>
      </c>
      <c r="Y34" s="31">
        <f t="shared" si="3"/>
        <v>-832914546</v>
      </c>
      <c r="Z34" s="32">
        <f>+IF(X34&lt;&gt;0,+(Y34/X34)*100,0)</f>
        <v>-63.728900342850295</v>
      </c>
      <c r="AA34" s="33">
        <f>SUM(AA29:AA33)</f>
        <v>1306965194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59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60</v>
      </c>
      <c r="B37" s="17"/>
      <c r="C37" s="18">
        <v>1227561</v>
      </c>
      <c r="D37" s="18"/>
      <c r="E37" s="19"/>
      <c r="F37" s="20"/>
      <c r="G37" s="20">
        <v>941360</v>
      </c>
      <c r="H37" s="20">
        <v>235076</v>
      </c>
      <c r="I37" s="20">
        <v>51126</v>
      </c>
      <c r="J37" s="20">
        <v>1227562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>
        <v>1227562</v>
      </c>
      <c r="X37" s="20"/>
      <c r="Y37" s="20">
        <v>1227562</v>
      </c>
      <c r="Z37" s="21"/>
      <c r="AA37" s="22"/>
    </row>
    <row r="38" spans="1:27" ht="12.75">
      <c r="A38" s="23" t="s">
        <v>57</v>
      </c>
      <c r="B38" s="17"/>
      <c r="C38" s="18">
        <v>51802526</v>
      </c>
      <c r="D38" s="18"/>
      <c r="E38" s="19">
        <v>32814000</v>
      </c>
      <c r="F38" s="20">
        <v>408459881</v>
      </c>
      <c r="G38" s="20">
        <v>44055266</v>
      </c>
      <c r="H38" s="20">
        <v>7747260</v>
      </c>
      <c r="I38" s="20"/>
      <c r="J38" s="20">
        <v>51802526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>
        <v>51802526</v>
      </c>
      <c r="X38" s="20">
        <v>408459881</v>
      </c>
      <c r="Y38" s="20">
        <v>-356657355</v>
      </c>
      <c r="Z38" s="21">
        <v>-87.32</v>
      </c>
      <c r="AA38" s="22">
        <v>408459881</v>
      </c>
    </row>
    <row r="39" spans="1:27" ht="12.75">
      <c r="A39" s="27" t="s">
        <v>61</v>
      </c>
      <c r="B39" s="35"/>
      <c r="C39" s="29">
        <f aca="true" t="shared" si="4" ref="C39:Y39">SUM(C37:C38)</f>
        <v>53030087</v>
      </c>
      <c r="D39" s="29">
        <f>SUM(D37:D38)</f>
        <v>0</v>
      </c>
      <c r="E39" s="36">
        <f t="shared" si="4"/>
        <v>32814000</v>
      </c>
      <c r="F39" s="37">
        <f t="shared" si="4"/>
        <v>408459881</v>
      </c>
      <c r="G39" s="37">
        <f t="shared" si="4"/>
        <v>44996626</v>
      </c>
      <c r="H39" s="37">
        <f t="shared" si="4"/>
        <v>7982336</v>
      </c>
      <c r="I39" s="37">
        <f t="shared" si="4"/>
        <v>51126</v>
      </c>
      <c r="J39" s="37">
        <f t="shared" si="4"/>
        <v>53030088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53030088</v>
      </c>
      <c r="X39" s="37">
        <f t="shared" si="4"/>
        <v>408459881</v>
      </c>
      <c r="Y39" s="37">
        <f t="shared" si="4"/>
        <v>-355429793</v>
      </c>
      <c r="Z39" s="38">
        <f>+IF(X39&lt;&gt;0,+(Y39/X39)*100,0)</f>
        <v>-87.01706324984215</v>
      </c>
      <c r="AA39" s="39">
        <f>SUM(AA37:AA38)</f>
        <v>408459881</v>
      </c>
    </row>
    <row r="40" spans="1:27" ht="12.75">
      <c r="A40" s="27" t="s">
        <v>62</v>
      </c>
      <c r="B40" s="28"/>
      <c r="C40" s="29">
        <f aca="true" t="shared" si="5" ref="C40:Y40">+C34+C39</f>
        <v>504918955</v>
      </c>
      <c r="D40" s="29">
        <f>+D34+D39</f>
        <v>0</v>
      </c>
      <c r="E40" s="30">
        <f t="shared" si="5"/>
        <v>131744167</v>
      </c>
      <c r="F40" s="31">
        <f t="shared" si="5"/>
        <v>1715425075</v>
      </c>
      <c r="G40" s="31">
        <f t="shared" si="5"/>
        <v>491217861</v>
      </c>
      <c r="H40" s="31">
        <f t="shared" si="5"/>
        <v>62670135</v>
      </c>
      <c r="I40" s="31">
        <f t="shared" si="5"/>
        <v>-40709726</v>
      </c>
      <c r="J40" s="31">
        <f t="shared" si="5"/>
        <v>513178270</v>
      </c>
      <c r="K40" s="31">
        <f t="shared" si="5"/>
        <v>-11250341</v>
      </c>
      <c r="L40" s="31">
        <f t="shared" si="5"/>
        <v>90114386</v>
      </c>
      <c r="M40" s="31">
        <f t="shared" si="5"/>
        <v>185302636</v>
      </c>
      <c r="N40" s="31">
        <f t="shared" si="5"/>
        <v>264166681</v>
      </c>
      <c r="O40" s="31">
        <f t="shared" si="5"/>
        <v>-255622420</v>
      </c>
      <c r="P40" s="31">
        <f t="shared" si="5"/>
        <v>-17275902</v>
      </c>
      <c r="Q40" s="31">
        <f t="shared" si="5"/>
        <v>143313226</v>
      </c>
      <c r="R40" s="31">
        <f t="shared" si="5"/>
        <v>-129585096</v>
      </c>
      <c r="S40" s="31">
        <f t="shared" si="5"/>
        <v>14891358</v>
      </c>
      <c r="T40" s="31">
        <f t="shared" si="5"/>
        <v>3420201</v>
      </c>
      <c r="U40" s="31">
        <f t="shared" si="5"/>
        <v>-138990678</v>
      </c>
      <c r="V40" s="31">
        <f t="shared" si="5"/>
        <v>-120679119</v>
      </c>
      <c r="W40" s="31">
        <f t="shared" si="5"/>
        <v>527080736</v>
      </c>
      <c r="X40" s="31">
        <f t="shared" si="5"/>
        <v>1715425075</v>
      </c>
      <c r="Y40" s="31">
        <f t="shared" si="5"/>
        <v>-1188344339</v>
      </c>
      <c r="Z40" s="32">
        <f>+IF(X40&lt;&gt;0,+(Y40/X40)*100,0)</f>
        <v>-69.27404503516425</v>
      </c>
      <c r="AA40" s="33">
        <f>+AA34+AA39</f>
        <v>1715425075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3100752027</v>
      </c>
      <c r="D42" s="43">
        <f>+D25-D40</f>
        <v>0</v>
      </c>
      <c r="E42" s="44">
        <f t="shared" si="6"/>
        <v>4576673998</v>
      </c>
      <c r="F42" s="45">
        <f t="shared" si="6"/>
        <v>50484943262</v>
      </c>
      <c r="G42" s="45">
        <f t="shared" si="6"/>
        <v>3469253103</v>
      </c>
      <c r="H42" s="45">
        <f t="shared" si="6"/>
        <v>-201424228</v>
      </c>
      <c r="I42" s="45">
        <f t="shared" si="6"/>
        <v>67321731</v>
      </c>
      <c r="J42" s="45">
        <f t="shared" si="6"/>
        <v>3335150606</v>
      </c>
      <c r="K42" s="45">
        <f t="shared" si="6"/>
        <v>-60168369</v>
      </c>
      <c r="L42" s="45">
        <f t="shared" si="6"/>
        <v>-130759962</v>
      </c>
      <c r="M42" s="45">
        <f t="shared" si="6"/>
        <v>68820086</v>
      </c>
      <c r="N42" s="45">
        <f t="shared" si="6"/>
        <v>-122108245</v>
      </c>
      <c r="O42" s="45">
        <f t="shared" si="6"/>
        <v>231251963</v>
      </c>
      <c r="P42" s="45">
        <f t="shared" si="6"/>
        <v>-57516519</v>
      </c>
      <c r="Q42" s="45">
        <f t="shared" si="6"/>
        <v>156060884</v>
      </c>
      <c r="R42" s="45">
        <f t="shared" si="6"/>
        <v>329796328</v>
      </c>
      <c r="S42" s="45">
        <f t="shared" si="6"/>
        <v>-58261012</v>
      </c>
      <c r="T42" s="45">
        <f t="shared" si="6"/>
        <v>-53869982</v>
      </c>
      <c r="U42" s="45">
        <f t="shared" si="6"/>
        <v>38490248</v>
      </c>
      <c r="V42" s="45">
        <f t="shared" si="6"/>
        <v>-73640746</v>
      </c>
      <c r="W42" s="45">
        <f t="shared" si="6"/>
        <v>3469197943</v>
      </c>
      <c r="X42" s="45">
        <f t="shared" si="6"/>
        <v>50484943262</v>
      </c>
      <c r="Y42" s="45">
        <f t="shared" si="6"/>
        <v>-47015745319</v>
      </c>
      <c r="Z42" s="46">
        <f>+IF(X42&lt;&gt;0,+(Y42/X42)*100,0)</f>
        <v>-93.12825226920425</v>
      </c>
      <c r="AA42" s="47">
        <f>+AA25-AA40</f>
        <v>50484943262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3138889883</v>
      </c>
      <c r="D45" s="18"/>
      <c r="E45" s="19">
        <v>4576673998</v>
      </c>
      <c r="F45" s="20">
        <v>50670221335</v>
      </c>
      <c r="G45" s="20">
        <v>3469253107</v>
      </c>
      <c r="H45" s="20">
        <v>-201424232</v>
      </c>
      <c r="I45" s="20">
        <v>67321728</v>
      </c>
      <c r="J45" s="20">
        <v>3335150603</v>
      </c>
      <c r="K45" s="20">
        <v>-31276494</v>
      </c>
      <c r="L45" s="20">
        <v>-130759966</v>
      </c>
      <c r="M45" s="20">
        <v>68820085</v>
      </c>
      <c r="N45" s="20">
        <v>-93216375</v>
      </c>
      <c r="O45" s="20">
        <v>231270229</v>
      </c>
      <c r="P45" s="20">
        <v>-52859254</v>
      </c>
      <c r="Q45" s="20">
        <v>161085379</v>
      </c>
      <c r="R45" s="20">
        <v>339496354</v>
      </c>
      <c r="S45" s="20">
        <v>-58261011</v>
      </c>
      <c r="T45" s="20">
        <v>-53869982</v>
      </c>
      <c r="U45" s="20"/>
      <c r="V45" s="20">
        <v>-112130993</v>
      </c>
      <c r="W45" s="20">
        <v>3469299589</v>
      </c>
      <c r="X45" s="20">
        <v>50670221335</v>
      </c>
      <c r="Y45" s="20">
        <v>-47200921746</v>
      </c>
      <c r="Z45" s="48">
        <v>-93.15</v>
      </c>
      <c r="AA45" s="22">
        <v>50670221335</v>
      </c>
    </row>
    <row r="46" spans="1:27" ht="12.7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2.75">
      <c r="A47" s="23"/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68</v>
      </c>
      <c r="B48" s="50" t="s">
        <v>64</v>
      </c>
      <c r="C48" s="51">
        <f aca="true" t="shared" si="7" ref="C48:Y48">SUM(C45:C47)</f>
        <v>3138889883</v>
      </c>
      <c r="D48" s="51">
        <f>SUM(D45:D47)</f>
        <v>0</v>
      </c>
      <c r="E48" s="52">
        <f t="shared" si="7"/>
        <v>4576673998</v>
      </c>
      <c r="F48" s="53">
        <f t="shared" si="7"/>
        <v>50670221335</v>
      </c>
      <c r="G48" s="53">
        <f t="shared" si="7"/>
        <v>3469253107</v>
      </c>
      <c r="H48" s="53">
        <f t="shared" si="7"/>
        <v>-201424232</v>
      </c>
      <c r="I48" s="53">
        <f t="shared" si="7"/>
        <v>67321728</v>
      </c>
      <c r="J48" s="53">
        <f t="shared" si="7"/>
        <v>3335150603</v>
      </c>
      <c r="K48" s="53">
        <f t="shared" si="7"/>
        <v>-31276494</v>
      </c>
      <c r="L48" s="53">
        <f t="shared" si="7"/>
        <v>-130759966</v>
      </c>
      <c r="M48" s="53">
        <f t="shared" si="7"/>
        <v>68820085</v>
      </c>
      <c r="N48" s="53">
        <f t="shared" si="7"/>
        <v>-93216375</v>
      </c>
      <c r="O48" s="53">
        <f t="shared" si="7"/>
        <v>231270229</v>
      </c>
      <c r="P48" s="53">
        <f t="shared" si="7"/>
        <v>-52859254</v>
      </c>
      <c r="Q48" s="53">
        <f t="shared" si="7"/>
        <v>161085379</v>
      </c>
      <c r="R48" s="53">
        <f t="shared" si="7"/>
        <v>339496354</v>
      </c>
      <c r="S48" s="53">
        <f t="shared" si="7"/>
        <v>-58261011</v>
      </c>
      <c r="T48" s="53">
        <f t="shared" si="7"/>
        <v>-53869982</v>
      </c>
      <c r="U48" s="53">
        <f t="shared" si="7"/>
        <v>0</v>
      </c>
      <c r="V48" s="53">
        <f t="shared" si="7"/>
        <v>-112130993</v>
      </c>
      <c r="W48" s="53">
        <f t="shared" si="7"/>
        <v>3469299589</v>
      </c>
      <c r="X48" s="53">
        <f t="shared" si="7"/>
        <v>50670221335</v>
      </c>
      <c r="Y48" s="53">
        <f t="shared" si="7"/>
        <v>-47200921746</v>
      </c>
      <c r="Z48" s="54">
        <f>+IF(X48&lt;&gt;0,+(Y48/X48)*100,0)</f>
        <v>-93.15317853840988</v>
      </c>
      <c r="AA48" s="55">
        <f>SUM(AA45:AA47)</f>
        <v>50670221335</v>
      </c>
    </row>
    <row r="49" spans="1:27" ht="12.75">
      <c r="A49" s="56" t="s">
        <v>96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97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98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7" t="s">
        <v>69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99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-47570</v>
      </c>
      <c r="D6" s="18"/>
      <c r="E6" s="19">
        <v>346930610</v>
      </c>
      <c r="F6" s="20">
        <v>122000</v>
      </c>
      <c r="G6" s="20">
        <v>108283685</v>
      </c>
      <c r="H6" s="20">
        <v>-32063639</v>
      </c>
      <c r="I6" s="20">
        <v>-28214446</v>
      </c>
      <c r="J6" s="20">
        <v>48005600</v>
      </c>
      <c r="K6" s="20">
        <v>-37408406</v>
      </c>
      <c r="L6" s="20">
        <v>-65274442</v>
      </c>
      <c r="M6" s="20">
        <v>73493942</v>
      </c>
      <c r="N6" s="20">
        <v>-29188906</v>
      </c>
      <c r="O6" s="20">
        <v>5047126</v>
      </c>
      <c r="P6" s="20">
        <v>-25662705</v>
      </c>
      <c r="Q6" s="20"/>
      <c r="R6" s="20">
        <v>-20615579</v>
      </c>
      <c r="S6" s="20">
        <v>-34318540</v>
      </c>
      <c r="T6" s="20">
        <v>-22215086</v>
      </c>
      <c r="U6" s="20"/>
      <c r="V6" s="20">
        <v>-56533626</v>
      </c>
      <c r="W6" s="20">
        <v>-58332511</v>
      </c>
      <c r="X6" s="20">
        <v>122000</v>
      </c>
      <c r="Y6" s="20">
        <v>-58454511</v>
      </c>
      <c r="Z6" s="21">
        <v>-47913.53</v>
      </c>
      <c r="AA6" s="22">
        <v>122000</v>
      </c>
    </row>
    <row r="7" spans="1:27" ht="12.75">
      <c r="A7" s="23" t="s">
        <v>34</v>
      </c>
      <c r="B7" s="17"/>
      <c r="C7" s="18">
        <v>1</v>
      </c>
      <c r="D7" s="18"/>
      <c r="E7" s="19">
        <v>4754530</v>
      </c>
      <c r="F7" s="20">
        <v>2299000</v>
      </c>
      <c r="G7" s="20"/>
      <c r="H7" s="20"/>
      <c r="I7" s="20"/>
      <c r="J7" s="20"/>
      <c r="K7" s="20"/>
      <c r="L7" s="20">
        <v>-2168503</v>
      </c>
      <c r="M7" s="20">
        <v>896</v>
      </c>
      <c r="N7" s="20">
        <v>-2167607</v>
      </c>
      <c r="O7" s="20">
        <v>1012</v>
      </c>
      <c r="P7" s="20"/>
      <c r="Q7" s="20"/>
      <c r="R7" s="20">
        <v>1012</v>
      </c>
      <c r="S7" s="20"/>
      <c r="T7" s="20"/>
      <c r="U7" s="20"/>
      <c r="V7" s="20"/>
      <c r="W7" s="20">
        <v>-2166595</v>
      </c>
      <c r="X7" s="20">
        <v>2299000</v>
      </c>
      <c r="Y7" s="20">
        <v>-4465595</v>
      </c>
      <c r="Z7" s="21">
        <v>-194.24</v>
      </c>
      <c r="AA7" s="22">
        <v>2299000</v>
      </c>
    </row>
    <row r="8" spans="1:27" ht="12.75">
      <c r="A8" s="23" t="s">
        <v>35</v>
      </c>
      <c r="B8" s="17"/>
      <c r="C8" s="18">
        <v>-50293700</v>
      </c>
      <c r="D8" s="18"/>
      <c r="E8" s="19">
        <v>-11786039</v>
      </c>
      <c r="F8" s="20">
        <v>2127696</v>
      </c>
      <c r="G8" s="20">
        <v>14852551</v>
      </c>
      <c r="H8" s="20">
        <v>-1287408</v>
      </c>
      <c r="I8" s="20">
        <v>-2860324</v>
      </c>
      <c r="J8" s="20">
        <v>10704819</v>
      </c>
      <c r="K8" s="20">
        <v>507865</v>
      </c>
      <c r="L8" s="20">
        <v>1072238</v>
      </c>
      <c r="M8" s="20">
        <v>4259484</v>
      </c>
      <c r="N8" s="20">
        <v>5839587</v>
      </c>
      <c r="O8" s="20">
        <v>8470563</v>
      </c>
      <c r="P8" s="20">
        <v>2472447</v>
      </c>
      <c r="Q8" s="20">
        <v>-2251</v>
      </c>
      <c r="R8" s="20">
        <v>10940759</v>
      </c>
      <c r="S8" s="20">
        <v>4986603</v>
      </c>
      <c r="T8" s="20">
        <v>1950473</v>
      </c>
      <c r="U8" s="20"/>
      <c r="V8" s="20">
        <v>6937076</v>
      </c>
      <c r="W8" s="20">
        <v>34422241</v>
      </c>
      <c r="X8" s="20">
        <v>2127696</v>
      </c>
      <c r="Y8" s="20">
        <v>32294545</v>
      </c>
      <c r="Z8" s="21">
        <v>1517.82</v>
      </c>
      <c r="AA8" s="22">
        <v>2127696</v>
      </c>
    </row>
    <row r="9" spans="1:27" ht="12.75">
      <c r="A9" s="23" t="s">
        <v>36</v>
      </c>
      <c r="B9" s="17"/>
      <c r="C9" s="18">
        <v>3914403</v>
      </c>
      <c r="D9" s="18"/>
      <c r="E9" s="19">
        <v>74918907</v>
      </c>
      <c r="F9" s="20">
        <v>74918907</v>
      </c>
      <c r="G9" s="20">
        <v>3283137</v>
      </c>
      <c r="H9" s="20">
        <v>2711545</v>
      </c>
      <c r="I9" s="20">
        <v>2615960</v>
      </c>
      <c r="J9" s="20">
        <v>8610642</v>
      </c>
      <c r="K9" s="20">
        <v>1196435</v>
      </c>
      <c r="L9" s="20">
        <v>1139438</v>
      </c>
      <c r="M9" s="20">
        <v>5598193</v>
      </c>
      <c r="N9" s="20">
        <v>7934066</v>
      </c>
      <c r="O9" s="20">
        <v>-197252</v>
      </c>
      <c r="P9" s="20">
        <v>2164596</v>
      </c>
      <c r="Q9" s="20">
        <v>3358411</v>
      </c>
      <c r="R9" s="20">
        <v>5325755</v>
      </c>
      <c r="S9" s="20">
        <v>2256403</v>
      </c>
      <c r="T9" s="20">
        <v>3053607</v>
      </c>
      <c r="U9" s="20"/>
      <c r="V9" s="20">
        <v>5310010</v>
      </c>
      <c r="W9" s="20">
        <v>27180473</v>
      </c>
      <c r="X9" s="20">
        <v>74918907</v>
      </c>
      <c r="Y9" s="20">
        <v>-47738434</v>
      </c>
      <c r="Z9" s="21">
        <v>-63.72</v>
      </c>
      <c r="AA9" s="22">
        <v>74918907</v>
      </c>
    </row>
    <row r="10" spans="1:27" ht="12.75">
      <c r="A10" s="23" t="s">
        <v>37</v>
      </c>
      <c r="B10" s="17"/>
      <c r="C10" s="18"/>
      <c r="D10" s="18"/>
      <c r="E10" s="19">
        <v>25673707</v>
      </c>
      <c r="F10" s="20">
        <v>25673707</v>
      </c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>
        <v>25673707</v>
      </c>
      <c r="Y10" s="24">
        <v>-25673707</v>
      </c>
      <c r="Z10" s="25">
        <v>-100</v>
      </c>
      <c r="AA10" s="26">
        <v>25673707</v>
      </c>
    </row>
    <row r="11" spans="1:27" ht="12.75">
      <c r="A11" s="23" t="s">
        <v>38</v>
      </c>
      <c r="B11" s="17"/>
      <c r="C11" s="18"/>
      <c r="D11" s="18"/>
      <c r="E11" s="19">
        <v>8707825</v>
      </c>
      <c r="F11" s="20">
        <v>11923220</v>
      </c>
      <c r="G11" s="20">
        <v>-4637182</v>
      </c>
      <c r="H11" s="20">
        <v>838479</v>
      </c>
      <c r="I11" s="20">
        <v>1626357</v>
      </c>
      <c r="J11" s="20">
        <v>-2172346</v>
      </c>
      <c r="K11" s="20">
        <v>21726221</v>
      </c>
      <c r="L11" s="20">
        <v>7692042</v>
      </c>
      <c r="M11" s="20">
        <v>-1334512</v>
      </c>
      <c r="N11" s="20">
        <v>28083751</v>
      </c>
      <c r="O11" s="20">
        <v>-7495286</v>
      </c>
      <c r="P11" s="20">
        <v>-2190528</v>
      </c>
      <c r="Q11" s="20"/>
      <c r="R11" s="20">
        <v>-9685814</v>
      </c>
      <c r="S11" s="20">
        <v>315884</v>
      </c>
      <c r="T11" s="20">
        <v>-702148</v>
      </c>
      <c r="U11" s="20"/>
      <c r="V11" s="20">
        <v>-386264</v>
      </c>
      <c r="W11" s="20">
        <v>15839327</v>
      </c>
      <c r="X11" s="20">
        <v>11923220</v>
      </c>
      <c r="Y11" s="20">
        <v>3916107</v>
      </c>
      <c r="Z11" s="21">
        <v>32.84</v>
      </c>
      <c r="AA11" s="22">
        <v>11923220</v>
      </c>
    </row>
    <row r="12" spans="1:27" ht="12.75">
      <c r="A12" s="27" t="s">
        <v>39</v>
      </c>
      <c r="B12" s="28"/>
      <c r="C12" s="29">
        <f aca="true" t="shared" si="0" ref="C12:Y12">SUM(C6:C11)</f>
        <v>-46426866</v>
      </c>
      <c r="D12" s="29">
        <f>SUM(D6:D11)</f>
        <v>0</v>
      </c>
      <c r="E12" s="30">
        <f t="shared" si="0"/>
        <v>449199540</v>
      </c>
      <c r="F12" s="31">
        <f t="shared" si="0"/>
        <v>117064530</v>
      </c>
      <c r="G12" s="31">
        <f t="shared" si="0"/>
        <v>121782191</v>
      </c>
      <c r="H12" s="31">
        <f t="shared" si="0"/>
        <v>-29801023</v>
      </c>
      <c r="I12" s="31">
        <f t="shared" si="0"/>
        <v>-26832453</v>
      </c>
      <c r="J12" s="31">
        <f t="shared" si="0"/>
        <v>65148715</v>
      </c>
      <c r="K12" s="31">
        <f t="shared" si="0"/>
        <v>-13977885</v>
      </c>
      <c r="L12" s="31">
        <f t="shared" si="0"/>
        <v>-57539227</v>
      </c>
      <c r="M12" s="31">
        <f t="shared" si="0"/>
        <v>82018003</v>
      </c>
      <c r="N12" s="31">
        <f t="shared" si="0"/>
        <v>10500891</v>
      </c>
      <c r="O12" s="31">
        <f t="shared" si="0"/>
        <v>5826163</v>
      </c>
      <c r="P12" s="31">
        <f t="shared" si="0"/>
        <v>-23216190</v>
      </c>
      <c r="Q12" s="31">
        <f t="shared" si="0"/>
        <v>3356160</v>
      </c>
      <c r="R12" s="31">
        <f t="shared" si="0"/>
        <v>-14033867</v>
      </c>
      <c r="S12" s="31">
        <f t="shared" si="0"/>
        <v>-26759650</v>
      </c>
      <c r="T12" s="31">
        <f t="shared" si="0"/>
        <v>-17913154</v>
      </c>
      <c r="U12" s="31">
        <f t="shared" si="0"/>
        <v>0</v>
      </c>
      <c r="V12" s="31">
        <f t="shared" si="0"/>
        <v>-44672804</v>
      </c>
      <c r="W12" s="31">
        <f t="shared" si="0"/>
        <v>16942935</v>
      </c>
      <c r="X12" s="31">
        <f t="shared" si="0"/>
        <v>117064530</v>
      </c>
      <c r="Y12" s="31">
        <f t="shared" si="0"/>
        <v>-100121595</v>
      </c>
      <c r="Z12" s="32">
        <f>+IF(X12&lt;&gt;0,+(Y12/X12)*100,0)</f>
        <v>-85.52684147794383</v>
      </c>
      <c r="AA12" s="33">
        <f>SUM(AA6:AA11)</f>
        <v>117064530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>
        <v>48656132</v>
      </c>
      <c r="D17" s="18"/>
      <c r="E17" s="19">
        <v>241000</v>
      </c>
      <c r="F17" s="20">
        <v>241000</v>
      </c>
      <c r="G17" s="20">
        <v>572463</v>
      </c>
      <c r="H17" s="20">
        <v>50724</v>
      </c>
      <c r="I17" s="20">
        <v>50724</v>
      </c>
      <c r="J17" s="20">
        <v>673911</v>
      </c>
      <c r="K17" s="20"/>
      <c r="L17" s="20">
        <v>101449</v>
      </c>
      <c r="M17" s="20">
        <v>50724</v>
      </c>
      <c r="N17" s="20">
        <v>152173</v>
      </c>
      <c r="O17" s="20">
        <v>-826085</v>
      </c>
      <c r="P17" s="20">
        <v>101449</v>
      </c>
      <c r="Q17" s="20"/>
      <c r="R17" s="20">
        <v>-724636</v>
      </c>
      <c r="S17" s="20"/>
      <c r="T17" s="20">
        <v>-35739</v>
      </c>
      <c r="U17" s="20"/>
      <c r="V17" s="20">
        <v>-35739</v>
      </c>
      <c r="W17" s="20">
        <v>65709</v>
      </c>
      <c r="X17" s="20">
        <v>241000</v>
      </c>
      <c r="Y17" s="20">
        <v>-175291</v>
      </c>
      <c r="Z17" s="21">
        <v>-72.73</v>
      </c>
      <c r="AA17" s="22">
        <v>241000</v>
      </c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-69476442</v>
      </c>
      <c r="D19" s="18"/>
      <c r="E19" s="19">
        <v>955406634</v>
      </c>
      <c r="F19" s="20">
        <v>956666437</v>
      </c>
      <c r="G19" s="20">
        <v>12506070</v>
      </c>
      <c r="H19" s="20">
        <v>-2017443</v>
      </c>
      <c r="I19" s="20">
        <v>2849955</v>
      </c>
      <c r="J19" s="20">
        <v>13338582</v>
      </c>
      <c r="K19" s="20">
        <v>1484085</v>
      </c>
      <c r="L19" s="20">
        <v>898913</v>
      </c>
      <c r="M19" s="20">
        <v>6198521</v>
      </c>
      <c r="N19" s="20">
        <v>8581519</v>
      </c>
      <c r="O19" s="20">
        <v>10191073</v>
      </c>
      <c r="P19" s="20">
        <v>1368408</v>
      </c>
      <c r="Q19" s="20">
        <v>-561044</v>
      </c>
      <c r="R19" s="20">
        <v>10998437</v>
      </c>
      <c r="S19" s="20">
        <v>-4686362</v>
      </c>
      <c r="T19" s="20">
        <v>-187583</v>
      </c>
      <c r="U19" s="20"/>
      <c r="V19" s="20">
        <v>-4873945</v>
      </c>
      <c r="W19" s="20">
        <v>28044593</v>
      </c>
      <c r="X19" s="20">
        <v>956666437</v>
      </c>
      <c r="Y19" s="20">
        <v>-928621844</v>
      </c>
      <c r="Z19" s="21">
        <v>-97.07</v>
      </c>
      <c r="AA19" s="22">
        <v>956666437</v>
      </c>
    </row>
    <row r="20" spans="1:27" ht="12.75">
      <c r="A20" s="23"/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46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47</v>
      </c>
      <c r="B22" s="17"/>
      <c r="C22" s="18"/>
      <c r="D22" s="18"/>
      <c r="E22" s="19">
        <v>799004</v>
      </c>
      <c r="F22" s="20">
        <v>191999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>
        <v>191999</v>
      </c>
      <c r="Y22" s="20">
        <v>-191999</v>
      </c>
      <c r="Z22" s="21">
        <v>-100</v>
      </c>
      <c r="AA22" s="22">
        <v>191999</v>
      </c>
    </row>
    <row r="23" spans="1:27" ht="12.75">
      <c r="A23" s="23" t="s">
        <v>48</v>
      </c>
      <c r="B23" s="17"/>
      <c r="C23" s="18"/>
      <c r="D23" s="18"/>
      <c r="E23" s="19">
        <v>548500</v>
      </c>
      <c r="F23" s="20">
        <v>549000</v>
      </c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>
        <v>549000</v>
      </c>
      <c r="Y23" s="24">
        <v>-549000</v>
      </c>
      <c r="Z23" s="25">
        <v>-100</v>
      </c>
      <c r="AA23" s="26">
        <v>549000</v>
      </c>
    </row>
    <row r="24" spans="1:27" ht="12.75">
      <c r="A24" s="27" t="s">
        <v>49</v>
      </c>
      <c r="B24" s="35"/>
      <c r="C24" s="29">
        <f aca="true" t="shared" si="1" ref="C24:Y24">SUM(C15:C23)</f>
        <v>-20820310</v>
      </c>
      <c r="D24" s="29">
        <f>SUM(D15:D23)</f>
        <v>0</v>
      </c>
      <c r="E24" s="36">
        <f t="shared" si="1"/>
        <v>956995138</v>
      </c>
      <c r="F24" s="37">
        <f t="shared" si="1"/>
        <v>957648436</v>
      </c>
      <c r="G24" s="37">
        <f t="shared" si="1"/>
        <v>13078533</v>
      </c>
      <c r="H24" s="37">
        <f t="shared" si="1"/>
        <v>-1966719</v>
      </c>
      <c r="I24" s="37">
        <f t="shared" si="1"/>
        <v>2900679</v>
      </c>
      <c r="J24" s="37">
        <f t="shared" si="1"/>
        <v>14012493</v>
      </c>
      <c r="K24" s="37">
        <f t="shared" si="1"/>
        <v>1484085</v>
      </c>
      <c r="L24" s="37">
        <f t="shared" si="1"/>
        <v>1000362</v>
      </c>
      <c r="M24" s="37">
        <f t="shared" si="1"/>
        <v>6249245</v>
      </c>
      <c r="N24" s="37">
        <f t="shared" si="1"/>
        <v>8733692</v>
      </c>
      <c r="O24" s="37">
        <f t="shared" si="1"/>
        <v>9364988</v>
      </c>
      <c r="P24" s="37">
        <f t="shared" si="1"/>
        <v>1469857</v>
      </c>
      <c r="Q24" s="37">
        <f t="shared" si="1"/>
        <v>-561044</v>
      </c>
      <c r="R24" s="37">
        <f t="shared" si="1"/>
        <v>10273801</v>
      </c>
      <c r="S24" s="37">
        <f t="shared" si="1"/>
        <v>-4686362</v>
      </c>
      <c r="T24" s="37">
        <f t="shared" si="1"/>
        <v>-223322</v>
      </c>
      <c r="U24" s="37">
        <f t="shared" si="1"/>
        <v>0</v>
      </c>
      <c r="V24" s="37">
        <f t="shared" si="1"/>
        <v>-4909684</v>
      </c>
      <c r="W24" s="37">
        <f t="shared" si="1"/>
        <v>28110302</v>
      </c>
      <c r="X24" s="37">
        <f t="shared" si="1"/>
        <v>957648436</v>
      </c>
      <c r="Y24" s="37">
        <f t="shared" si="1"/>
        <v>-929538134</v>
      </c>
      <c r="Z24" s="38">
        <f>+IF(X24&lt;&gt;0,+(Y24/X24)*100,0)</f>
        <v>-97.06465327532786</v>
      </c>
      <c r="AA24" s="39">
        <f>SUM(AA15:AA23)</f>
        <v>957648436</v>
      </c>
    </row>
    <row r="25" spans="1:27" ht="12.75">
      <c r="A25" s="27" t="s">
        <v>50</v>
      </c>
      <c r="B25" s="28"/>
      <c r="C25" s="29">
        <f aca="true" t="shared" si="2" ref="C25:Y25">+C12+C24</f>
        <v>-67247176</v>
      </c>
      <c r="D25" s="29">
        <f>+D12+D24</f>
        <v>0</v>
      </c>
      <c r="E25" s="30">
        <f t="shared" si="2"/>
        <v>1406194678</v>
      </c>
      <c r="F25" s="31">
        <f t="shared" si="2"/>
        <v>1074712966</v>
      </c>
      <c r="G25" s="31">
        <f t="shared" si="2"/>
        <v>134860724</v>
      </c>
      <c r="H25" s="31">
        <f t="shared" si="2"/>
        <v>-31767742</v>
      </c>
      <c r="I25" s="31">
        <f t="shared" si="2"/>
        <v>-23931774</v>
      </c>
      <c r="J25" s="31">
        <f t="shared" si="2"/>
        <v>79161208</v>
      </c>
      <c r="K25" s="31">
        <f t="shared" si="2"/>
        <v>-12493800</v>
      </c>
      <c r="L25" s="31">
        <f t="shared" si="2"/>
        <v>-56538865</v>
      </c>
      <c r="M25" s="31">
        <f t="shared" si="2"/>
        <v>88267248</v>
      </c>
      <c r="N25" s="31">
        <f t="shared" si="2"/>
        <v>19234583</v>
      </c>
      <c r="O25" s="31">
        <f t="shared" si="2"/>
        <v>15191151</v>
      </c>
      <c r="P25" s="31">
        <f t="shared" si="2"/>
        <v>-21746333</v>
      </c>
      <c r="Q25" s="31">
        <f t="shared" si="2"/>
        <v>2795116</v>
      </c>
      <c r="R25" s="31">
        <f t="shared" si="2"/>
        <v>-3760066</v>
      </c>
      <c r="S25" s="31">
        <f t="shared" si="2"/>
        <v>-31446012</v>
      </c>
      <c r="T25" s="31">
        <f t="shared" si="2"/>
        <v>-18136476</v>
      </c>
      <c r="U25" s="31">
        <f t="shared" si="2"/>
        <v>0</v>
      </c>
      <c r="V25" s="31">
        <f t="shared" si="2"/>
        <v>-49582488</v>
      </c>
      <c r="W25" s="31">
        <f t="shared" si="2"/>
        <v>45053237</v>
      </c>
      <c r="X25" s="31">
        <f t="shared" si="2"/>
        <v>1074712966</v>
      </c>
      <c r="Y25" s="31">
        <f t="shared" si="2"/>
        <v>-1029659729</v>
      </c>
      <c r="Z25" s="32">
        <f>+IF(X25&lt;&gt;0,+(Y25/X25)*100,0)</f>
        <v>-95.80788187866712</v>
      </c>
      <c r="AA25" s="33">
        <f>+AA12+AA24</f>
        <v>1074712966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51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52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53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54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55</v>
      </c>
      <c r="B31" s="17"/>
      <c r="C31" s="18"/>
      <c r="D31" s="18"/>
      <c r="E31" s="19">
        <v>395000</v>
      </c>
      <c r="F31" s="20">
        <v>395000</v>
      </c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>
        <v>395000</v>
      </c>
      <c r="Y31" s="20">
        <v>-395000</v>
      </c>
      <c r="Z31" s="21">
        <v>-100</v>
      </c>
      <c r="AA31" s="22">
        <v>395000</v>
      </c>
    </row>
    <row r="32" spans="1:27" ht="12.75">
      <c r="A32" s="23" t="s">
        <v>56</v>
      </c>
      <c r="B32" s="17"/>
      <c r="C32" s="18">
        <v>12054494</v>
      </c>
      <c r="D32" s="18"/>
      <c r="E32" s="19">
        <v>-722586000</v>
      </c>
      <c r="F32" s="20">
        <v>34122000</v>
      </c>
      <c r="G32" s="20">
        <v>20460760</v>
      </c>
      <c r="H32" s="20">
        <v>3360572</v>
      </c>
      <c r="I32" s="20">
        <v>4856917</v>
      </c>
      <c r="J32" s="20">
        <v>28678249</v>
      </c>
      <c r="K32" s="20">
        <v>1247486</v>
      </c>
      <c r="L32" s="20">
        <v>17010319</v>
      </c>
      <c r="M32" s="20">
        <v>-18466296</v>
      </c>
      <c r="N32" s="20">
        <v>-208491</v>
      </c>
      <c r="O32" s="20">
        <v>-52010602</v>
      </c>
      <c r="P32" s="20">
        <v>-1420684</v>
      </c>
      <c r="Q32" s="20"/>
      <c r="R32" s="20">
        <v>-53431286</v>
      </c>
      <c r="S32" s="20">
        <v>-659270</v>
      </c>
      <c r="T32" s="20">
        <v>-314564</v>
      </c>
      <c r="U32" s="20"/>
      <c r="V32" s="20">
        <v>-973834</v>
      </c>
      <c r="W32" s="20">
        <v>-25935362</v>
      </c>
      <c r="X32" s="20">
        <v>34122000</v>
      </c>
      <c r="Y32" s="20">
        <v>-60057362</v>
      </c>
      <c r="Z32" s="21">
        <v>-176.01</v>
      </c>
      <c r="AA32" s="22">
        <v>34122000</v>
      </c>
    </row>
    <row r="33" spans="1:27" ht="12.75">
      <c r="A33" s="23" t="s">
        <v>57</v>
      </c>
      <c r="B33" s="17"/>
      <c r="C33" s="18"/>
      <c r="D33" s="18"/>
      <c r="E33" s="19">
        <v>-17101289</v>
      </c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1"/>
      <c r="AA33" s="22"/>
    </row>
    <row r="34" spans="1:27" ht="12.75">
      <c r="A34" s="27" t="s">
        <v>58</v>
      </c>
      <c r="B34" s="28"/>
      <c r="C34" s="29">
        <f aca="true" t="shared" si="3" ref="C34:Y34">SUM(C29:C33)</f>
        <v>12054494</v>
      </c>
      <c r="D34" s="29">
        <f>SUM(D29:D33)</f>
        <v>0</v>
      </c>
      <c r="E34" s="30">
        <f t="shared" si="3"/>
        <v>-739292289</v>
      </c>
      <c r="F34" s="31">
        <f t="shared" si="3"/>
        <v>34517000</v>
      </c>
      <c r="G34" s="31">
        <f t="shared" si="3"/>
        <v>20460760</v>
      </c>
      <c r="H34" s="31">
        <f t="shared" si="3"/>
        <v>3360572</v>
      </c>
      <c r="I34" s="31">
        <f t="shared" si="3"/>
        <v>4856917</v>
      </c>
      <c r="J34" s="31">
        <f t="shared" si="3"/>
        <v>28678249</v>
      </c>
      <c r="K34" s="31">
        <f t="shared" si="3"/>
        <v>1247486</v>
      </c>
      <c r="L34" s="31">
        <f t="shared" si="3"/>
        <v>17010319</v>
      </c>
      <c r="M34" s="31">
        <f t="shared" si="3"/>
        <v>-18466296</v>
      </c>
      <c r="N34" s="31">
        <f t="shared" si="3"/>
        <v>-208491</v>
      </c>
      <c r="O34" s="31">
        <f t="shared" si="3"/>
        <v>-52010602</v>
      </c>
      <c r="P34" s="31">
        <f t="shared" si="3"/>
        <v>-1420684</v>
      </c>
      <c r="Q34" s="31">
        <f t="shared" si="3"/>
        <v>0</v>
      </c>
      <c r="R34" s="31">
        <f t="shared" si="3"/>
        <v>-53431286</v>
      </c>
      <c r="S34" s="31">
        <f t="shared" si="3"/>
        <v>-659270</v>
      </c>
      <c r="T34" s="31">
        <f t="shared" si="3"/>
        <v>-314564</v>
      </c>
      <c r="U34" s="31">
        <f t="shared" si="3"/>
        <v>0</v>
      </c>
      <c r="V34" s="31">
        <f t="shared" si="3"/>
        <v>-973834</v>
      </c>
      <c r="W34" s="31">
        <f t="shared" si="3"/>
        <v>-25935362</v>
      </c>
      <c r="X34" s="31">
        <f t="shared" si="3"/>
        <v>34517000</v>
      </c>
      <c r="Y34" s="31">
        <f t="shared" si="3"/>
        <v>-60452362</v>
      </c>
      <c r="Z34" s="32">
        <f>+IF(X34&lt;&gt;0,+(Y34/X34)*100,0)</f>
        <v>-175.13793782773706</v>
      </c>
      <c r="AA34" s="33">
        <f>SUM(AA29:AA33)</f>
        <v>34517000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59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60</v>
      </c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23" t="s">
        <v>57</v>
      </c>
      <c r="B38" s="17"/>
      <c r="C38" s="18">
        <v>118073</v>
      </c>
      <c r="D38" s="18"/>
      <c r="E38" s="19"/>
      <c r="F38" s="20">
        <v>17101289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17101289</v>
      </c>
      <c r="Y38" s="20">
        <v>-17101289</v>
      </c>
      <c r="Z38" s="21">
        <v>-100</v>
      </c>
      <c r="AA38" s="22">
        <v>17101289</v>
      </c>
    </row>
    <row r="39" spans="1:27" ht="12.75">
      <c r="A39" s="27" t="s">
        <v>61</v>
      </c>
      <c r="B39" s="35"/>
      <c r="C39" s="29">
        <f aca="true" t="shared" si="4" ref="C39:Y39">SUM(C37:C38)</f>
        <v>118073</v>
      </c>
      <c r="D39" s="29">
        <f>SUM(D37:D38)</f>
        <v>0</v>
      </c>
      <c r="E39" s="36">
        <f t="shared" si="4"/>
        <v>0</v>
      </c>
      <c r="F39" s="37">
        <f t="shared" si="4"/>
        <v>17101289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17101289</v>
      </c>
      <c r="Y39" s="37">
        <f t="shared" si="4"/>
        <v>-17101289</v>
      </c>
      <c r="Z39" s="38">
        <f>+IF(X39&lt;&gt;0,+(Y39/X39)*100,0)</f>
        <v>-100</v>
      </c>
      <c r="AA39" s="39">
        <f>SUM(AA37:AA38)</f>
        <v>17101289</v>
      </c>
    </row>
    <row r="40" spans="1:27" ht="12.75">
      <c r="A40" s="27" t="s">
        <v>62</v>
      </c>
      <c r="B40" s="28"/>
      <c r="C40" s="29">
        <f aca="true" t="shared" si="5" ref="C40:Y40">+C34+C39</f>
        <v>12172567</v>
      </c>
      <c r="D40" s="29">
        <f>+D34+D39</f>
        <v>0</v>
      </c>
      <c r="E40" s="30">
        <f t="shared" si="5"/>
        <v>-739292289</v>
      </c>
      <c r="F40" s="31">
        <f t="shared" si="5"/>
        <v>51618289</v>
      </c>
      <c r="G40" s="31">
        <f t="shared" si="5"/>
        <v>20460760</v>
      </c>
      <c r="H40" s="31">
        <f t="shared" si="5"/>
        <v>3360572</v>
      </c>
      <c r="I40" s="31">
        <f t="shared" si="5"/>
        <v>4856917</v>
      </c>
      <c r="J40" s="31">
        <f t="shared" si="5"/>
        <v>28678249</v>
      </c>
      <c r="K40" s="31">
        <f t="shared" si="5"/>
        <v>1247486</v>
      </c>
      <c r="L40" s="31">
        <f t="shared" si="5"/>
        <v>17010319</v>
      </c>
      <c r="M40" s="31">
        <f t="shared" si="5"/>
        <v>-18466296</v>
      </c>
      <c r="N40" s="31">
        <f t="shared" si="5"/>
        <v>-208491</v>
      </c>
      <c r="O40" s="31">
        <f t="shared" si="5"/>
        <v>-52010602</v>
      </c>
      <c r="P40" s="31">
        <f t="shared" si="5"/>
        <v>-1420684</v>
      </c>
      <c r="Q40" s="31">
        <f t="shared" si="5"/>
        <v>0</v>
      </c>
      <c r="R40" s="31">
        <f t="shared" si="5"/>
        <v>-53431286</v>
      </c>
      <c r="S40" s="31">
        <f t="shared" si="5"/>
        <v>-659270</v>
      </c>
      <c r="T40" s="31">
        <f t="shared" si="5"/>
        <v>-314564</v>
      </c>
      <c r="U40" s="31">
        <f t="shared" si="5"/>
        <v>0</v>
      </c>
      <c r="V40" s="31">
        <f t="shared" si="5"/>
        <v>-973834</v>
      </c>
      <c r="W40" s="31">
        <f t="shared" si="5"/>
        <v>-25935362</v>
      </c>
      <c r="X40" s="31">
        <f t="shared" si="5"/>
        <v>51618289</v>
      </c>
      <c r="Y40" s="31">
        <f t="shared" si="5"/>
        <v>-77553651</v>
      </c>
      <c r="Z40" s="32">
        <f>+IF(X40&lt;&gt;0,+(Y40/X40)*100,0)</f>
        <v>-150.2445208906479</v>
      </c>
      <c r="AA40" s="33">
        <f>+AA34+AA39</f>
        <v>51618289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-79419743</v>
      </c>
      <c r="D42" s="43">
        <f>+D25-D40</f>
        <v>0</v>
      </c>
      <c r="E42" s="44">
        <f t="shared" si="6"/>
        <v>2145486967</v>
      </c>
      <c r="F42" s="45">
        <f t="shared" si="6"/>
        <v>1023094677</v>
      </c>
      <c r="G42" s="45">
        <f t="shared" si="6"/>
        <v>114399964</v>
      </c>
      <c r="H42" s="45">
        <f t="shared" si="6"/>
        <v>-35128314</v>
      </c>
      <c r="I42" s="45">
        <f t="shared" si="6"/>
        <v>-28788691</v>
      </c>
      <c r="J42" s="45">
        <f t="shared" si="6"/>
        <v>50482959</v>
      </c>
      <c r="K42" s="45">
        <f t="shared" si="6"/>
        <v>-13741286</v>
      </c>
      <c r="L42" s="45">
        <f t="shared" si="6"/>
        <v>-73549184</v>
      </c>
      <c r="M42" s="45">
        <f t="shared" si="6"/>
        <v>106733544</v>
      </c>
      <c r="N42" s="45">
        <f t="shared" si="6"/>
        <v>19443074</v>
      </c>
      <c r="O42" s="45">
        <f t="shared" si="6"/>
        <v>67201753</v>
      </c>
      <c r="P42" s="45">
        <f t="shared" si="6"/>
        <v>-20325649</v>
      </c>
      <c r="Q42" s="45">
        <f t="shared" si="6"/>
        <v>2795116</v>
      </c>
      <c r="R42" s="45">
        <f t="shared" si="6"/>
        <v>49671220</v>
      </c>
      <c r="S42" s="45">
        <f t="shared" si="6"/>
        <v>-30786742</v>
      </c>
      <c r="T42" s="45">
        <f t="shared" si="6"/>
        <v>-17821912</v>
      </c>
      <c r="U42" s="45">
        <f t="shared" si="6"/>
        <v>0</v>
      </c>
      <c r="V42" s="45">
        <f t="shared" si="6"/>
        <v>-48608654</v>
      </c>
      <c r="W42" s="45">
        <f t="shared" si="6"/>
        <v>70988599</v>
      </c>
      <c r="X42" s="45">
        <f t="shared" si="6"/>
        <v>1023094677</v>
      </c>
      <c r="Y42" s="45">
        <f t="shared" si="6"/>
        <v>-952106078</v>
      </c>
      <c r="Z42" s="46">
        <f>+IF(X42&lt;&gt;0,+(Y42/X42)*100,0)</f>
        <v>-93.06138516836404</v>
      </c>
      <c r="AA42" s="47">
        <f>+AA25-AA40</f>
        <v>1023094677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-148559083</v>
      </c>
      <c r="D45" s="18"/>
      <c r="E45" s="19">
        <v>1994132717</v>
      </c>
      <c r="F45" s="20">
        <v>922387118</v>
      </c>
      <c r="G45" s="20"/>
      <c r="H45" s="20">
        <v>-6294949</v>
      </c>
      <c r="I45" s="20">
        <v>-3227687</v>
      </c>
      <c r="J45" s="20">
        <v>-9522636</v>
      </c>
      <c r="K45" s="20">
        <v>-1148236</v>
      </c>
      <c r="L45" s="20">
        <v>-2158785</v>
      </c>
      <c r="M45" s="20">
        <v>-3304637</v>
      </c>
      <c r="N45" s="20">
        <v>-6611658</v>
      </c>
      <c r="O45" s="20">
        <v>77661619</v>
      </c>
      <c r="P45" s="20">
        <v>-3465938</v>
      </c>
      <c r="Q45" s="20">
        <v>8709617</v>
      </c>
      <c r="R45" s="20">
        <v>82905298</v>
      </c>
      <c r="S45" s="20">
        <v>22571324</v>
      </c>
      <c r="T45" s="20">
        <v>-4121399</v>
      </c>
      <c r="U45" s="20"/>
      <c r="V45" s="20">
        <v>18449925</v>
      </c>
      <c r="W45" s="20">
        <v>85220929</v>
      </c>
      <c r="X45" s="20">
        <v>922387118</v>
      </c>
      <c r="Y45" s="20">
        <v>-837166189</v>
      </c>
      <c r="Z45" s="48">
        <v>-90.76</v>
      </c>
      <c r="AA45" s="22">
        <v>922387118</v>
      </c>
    </row>
    <row r="46" spans="1:27" ht="12.7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2.75">
      <c r="A47" s="23"/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68</v>
      </c>
      <c r="B48" s="50" t="s">
        <v>64</v>
      </c>
      <c r="C48" s="51">
        <f aca="true" t="shared" si="7" ref="C48:Y48">SUM(C45:C47)</f>
        <v>-148559083</v>
      </c>
      <c r="D48" s="51">
        <f>SUM(D45:D47)</f>
        <v>0</v>
      </c>
      <c r="E48" s="52">
        <f t="shared" si="7"/>
        <v>1994132717</v>
      </c>
      <c r="F48" s="53">
        <f t="shared" si="7"/>
        <v>922387118</v>
      </c>
      <c r="G48" s="53">
        <f t="shared" si="7"/>
        <v>0</v>
      </c>
      <c r="H48" s="53">
        <f t="shared" si="7"/>
        <v>-6294949</v>
      </c>
      <c r="I48" s="53">
        <f t="shared" si="7"/>
        <v>-3227687</v>
      </c>
      <c r="J48" s="53">
        <f t="shared" si="7"/>
        <v>-9522636</v>
      </c>
      <c r="K48" s="53">
        <f t="shared" si="7"/>
        <v>-1148236</v>
      </c>
      <c r="L48" s="53">
        <f t="shared" si="7"/>
        <v>-2158785</v>
      </c>
      <c r="M48" s="53">
        <f t="shared" si="7"/>
        <v>-3304637</v>
      </c>
      <c r="N48" s="53">
        <f t="shared" si="7"/>
        <v>-6611658</v>
      </c>
      <c r="O48" s="53">
        <f t="shared" si="7"/>
        <v>77661619</v>
      </c>
      <c r="P48" s="53">
        <f t="shared" si="7"/>
        <v>-3465938</v>
      </c>
      <c r="Q48" s="53">
        <f t="shared" si="7"/>
        <v>8709617</v>
      </c>
      <c r="R48" s="53">
        <f t="shared" si="7"/>
        <v>82905298</v>
      </c>
      <c r="S48" s="53">
        <f t="shared" si="7"/>
        <v>22571324</v>
      </c>
      <c r="T48" s="53">
        <f t="shared" si="7"/>
        <v>-4121399</v>
      </c>
      <c r="U48" s="53">
        <f t="shared" si="7"/>
        <v>0</v>
      </c>
      <c r="V48" s="53">
        <f t="shared" si="7"/>
        <v>18449925</v>
      </c>
      <c r="W48" s="53">
        <f t="shared" si="7"/>
        <v>85220929</v>
      </c>
      <c r="X48" s="53">
        <f t="shared" si="7"/>
        <v>922387118</v>
      </c>
      <c r="Y48" s="53">
        <f t="shared" si="7"/>
        <v>-837166189</v>
      </c>
      <c r="Z48" s="54">
        <f>+IF(X48&lt;&gt;0,+(Y48/X48)*100,0)</f>
        <v>-90.76082836187224</v>
      </c>
      <c r="AA48" s="55">
        <f>SUM(AA45:AA47)</f>
        <v>922387118</v>
      </c>
    </row>
    <row r="49" spans="1:27" ht="12.75">
      <c r="A49" s="56" t="s">
        <v>96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97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98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7" t="s">
        <v>70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99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25280578</v>
      </c>
      <c r="D6" s="18"/>
      <c r="E6" s="19">
        <v>7240823</v>
      </c>
      <c r="F6" s="20">
        <v>80010608</v>
      </c>
      <c r="G6" s="20">
        <v>-77513688</v>
      </c>
      <c r="H6" s="20"/>
      <c r="I6" s="20"/>
      <c r="J6" s="20">
        <v>-77513688</v>
      </c>
      <c r="K6" s="20">
        <v>-7894755</v>
      </c>
      <c r="L6" s="20">
        <v>-20645561</v>
      </c>
      <c r="M6" s="20">
        <v>168285841</v>
      </c>
      <c r="N6" s="20">
        <v>139745525</v>
      </c>
      <c r="O6" s="20">
        <v>-27257449</v>
      </c>
      <c r="P6" s="20">
        <v>-41403627</v>
      </c>
      <c r="Q6" s="20">
        <v>-3325151</v>
      </c>
      <c r="R6" s="20">
        <v>-71986227</v>
      </c>
      <c r="S6" s="20"/>
      <c r="T6" s="20"/>
      <c r="U6" s="20"/>
      <c r="V6" s="20"/>
      <c r="W6" s="20">
        <v>-9754390</v>
      </c>
      <c r="X6" s="20">
        <v>80010608</v>
      </c>
      <c r="Y6" s="20">
        <v>-89764998</v>
      </c>
      <c r="Z6" s="21">
        <v>-112.19</v>
      </c>
      <c r="AA6" s="22">
        <v>80010608</v>
      </c>
    </row>
    <row r="7" spans="1:27" ht="12.75">
      <c r="A7" s="23" t="s">
        <v>34</v>
      </c>
      <c r="B7" s="17"/>
      <c r="C7" s="18"/>
      <c r="D7" s="18"/>
      <c r="E7" s="19"/>
      <c r="F7" s="20"/>
      <c r="G7" s="20">
        <v>65860000</v>
      </c>
      <c r="H7" s="20"/>
      <c r="I7" s="20"/>
      <c r="J7" s="20">
        <v>65860000</v>
      </c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>
        <v>65860000</v>
      </c>
      <c r="X7" s="20"/>
      <c r="Y7" s="20">
        <v>65860000</v>
      </c>
      <c r="Z7" s="21"/>
      <c r="AA7" s="22"/>
    </row>
    <row r="8" spans="1:27" ht="12.75">
      <c r="A8" s="23" t="s">
        <v>35</v>
      </c>
      <c r="B8" s="17"/>
      <c r="C8" s="18">
        <v>-204047225</v>
      </c>
      <c r="D8" s="18"/>
      <c r="E8" s="19">
        <v>136462653</v>
      </c>
      <c r="F8" s="20">
        <v>136462653</v>
      </c>
      <c r="G8" s="20">
        <v>130756762</v>
      </c>
      <c r="H8" s="20">
        <v>-98618273</v>
      </c>
      <c r="I8" s="20">
        <v>12341894</v>
      </c>
      <c r="J8" s="20">
        <v>44480383</v>
      </c>
      <c r="K8" s="20">
        <v>79360919</v>
      </c>
      <c r="L8" s="20">
        <v>19815390</v>
      </c>
      <c r="M8" s="20">
        <v>9499264</v>
      </c>
      <c r="N8" s="20">
        <v>108675573</v>
      </c>
      <c r="O8" s="20">
        <v>61789338</v>
      </c>
      <c r="P8" s="20">
        <v>149956018</v>
      </c>
      <c r="Q8" s="20">
        <v>-2342733</v>
      </c>
      <c r="R8" s="20">
        <v>209402623</v>
      </c>
      <c r="S8" s="20"/>
      <c r="T8" s="20"/>
      <c r="U8" s="20"/>
      <c r="V8" s="20"/>
      <c r="W8" s="20">
        <v>362558579</v>
      </c>
      <c r="X8" s="20">
        <v>136462653</v>
      </c>
      <c r="Y8" s="20">
        <v>226095926</v>
      </c>
      <c r="Z8" s="21">
        <v>165.68</v>
      </c>
      <c r="AA8" s="22">
        <v>136462653</v>
      </c>
    </row>
    <row r="9" spans="1:27" ht="12.75">
      <c r="A9" s="23" t="s">
        <v>36</v>
      </c>
      <c r="B9" s="17"/>
      <c r="C9" s="18">
        <v>-6348457</v>
      </c>
      <c r="D9" s="18"/>
      <c r="E9" s="19">
        <v>301225364</v>
      </c>
      <c r="F9" s="20">
        <v>301225364</v>
      </c>
      <c r="G9" s="20"/>
      <c r="H9" s="20"/>
      <c r="I9" s="20"/>
      <c r="J9" s="20"/>
      <c r="K9" s="20">
        <v>-4673376</v>
      </c>
      <c r="L9" s="20">
        <v>-1756967</v>
      </c>
      <c r="M9" s="20">
        <v>-4529761</v>
      </c>
      <c r="N9" s="20">
        <v>-10960104</v>
      </c>
      <c r="O9" s="20">
        <v>2751795</v>
      </c>
      <c r="P9" s="20">
        <v>-4661700</v>
      </c>
      <c r="Q9" s="20">
        <v>8105739</v>
      </c>
      <c r="R9" s="20">
        <v>6195834</v>
      </c>
      <c r="S9" s="20"/>
      <c r="T9" s="20"/>
      <c r="U9" s="20"/>
      <c r="V9" s="20"/>
      <c r="W9" s="20">
        <v>-4764270</v>
      </c>
      <c r="X9" s="20">
        <v>301225364</v>
      </c>
      <c r="Y9" s="20">
        <v>-305989634</v>
      </c>
      <c r="Z9" s="21">
        <v>-101.58</v>
      </c>
      <c r="AA9" s="22">
        <v>301225364</v>
      </c>
    </row>
    <row r="10" spans="1:27" ht="12.7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2.75">
      <c r="A11" s="23" t="s">
        <v>38</v>
      </c>
      <c r="B11" s="17"/>
      <c r="C11" s="18">
        <v>49147816</v>
      </c>
      <c r="D11" s="18"/>
      <c r="E11" s="19">
        <v>21128773</v>
      </c>
      <c r="F11" s="20">
        <v>21128773</v>
      </c>
      <c r="G11" s="20">
        <v>187025</v>
      </c>
      <c r="H11" s="20">
        <v>985005</v>
      </c>
      <c r="I11" s="20">
        <v>478458</v>
      </c>
      <c r="J11" s="20">
        <v>1650488</v>
      </c>
      <c r="K11" s="20"/>
      <c r="L11" s="20">
        <v>309660</v>
      </c>
      <c r="M11" s="20">
        <v>186854</v>
      </c>
      <c r="N11" s="20">
        <v>496514</v>
      </c>
      <c r="O11" s="20">
        <v>-29071</v>
      </c>
      <c r="P11" s="20">
        <v>-774714</v>
      </c>
      <c r="Q11" s="20">
        <v>115136</v>
      </c>
      <c r="R11" s="20">
        <v>-688649</v>
      </c>
      <c r="S11" s="20"/>
      <c r="T11" s="20"/>
      <c r="U11" s="20"/>
      <c r="V11" s="20"/>
      <c r="W11" s="20">
        <v>1458353</v>
      </c>
      <c r="X11" s="20">
        <v>21128773</v>
      </c>
      <c r="Y11" s="20">
        <v>-19670420</v>
      </c>
      <c r="Z11" s="21">
        <v>-93.1</v>
      </c>
      <c r="AA11" s="22">
        <v>21128773</v>
      </c>
    </row>
    <row r="12" spans="1:27" ht="12.75">
      <c r="A12" s="27" t="s">
        <v>39</v>
      </c>
      <c r="B12" s="28"/>
      <c r="C12" s="29">
        <f aca="true" t="shared" si="0" ref="C12:Y12">SUM(C6:C11)</f>
        <v>-135967288</v>
      </c>
      <c r="D12" s="29">
        <f>SUM(D6:D11)</f>
        <v>0</v>
      </c>
      <c r="E12" s="30">
        <f t="shared" si="0"/>
        <v>466057613</v>
      </c>
      <c r="F12" s="31">
        <f t="shared" si="0"/>
        <v>538827398</v>
      </c>
      <c r="G12" s="31">
        <f t="shared" si="0"/>
        <v>119290099</v>
      </c>
      <c r="H12" s="31">
        <f t="shared" si="0"/>
        <v>-97633268</v>
      </c>
      <c r="I12" s="31">
        <f t="shared" si="0"/>
        <v>12820352</v>
      </c>
      <c r="J12" s="31">
        <f t="shared" si="0"/>
        <v>34477183</v>
      </c>
      <c r="K12" s="31">
        <f t="shared" si="0"/>
        <v>66792788</v>
      </c>
      <c r="L12" s="31">
        <f t="shared" si="0"/>
        <v>-2277478</v>
      </c>
      <c r="M12" s="31">
        <f t="shared" si="0"/>
        <v>173442198</v>
      </c>
      <c r="N12" s="31">
        <f t="shared" si="0"/>
        <v>237957508</v>
      </c>
      <c r="O12" s="31">
        <f t="shared" si="0"/>
        <v>37254613</v>
      </c>
      <c r="P12" s="31">
        <f t="shared" si="0"/>
        <v>103115977</v>
      </c>
      <c r="Q12" s="31">
        <f t="shared" si="0"/>
        <v>2552991</v>
      </c>
      <c r="R12" s="31">
        <f t="shared" si="0"/>
        <v>142923581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415358272</v>
      </c>
      <c r="X12" s="31">
        <f t="shared" si="0"/>
        <v>538827398</v>
      </c>
      <c r="Y12" s="31">
        <f t="shared" si="0"/>
        <v>-123469126</v>
      </c>
      <c r="Z12" s="32">
        <f>+IF(X12&lt;&gt;0,+(Y12/X12)*100,0)</f>
        <v>-22.914411267557703</v>
      </c>
      <c r="AA12" s="33">
        <f>SUM(AA6:AA11)</f>
        <v>538827398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42</v>
      </c>
      <c r="B16" s="17"/>
      <c r="C16" s="18">
        <v>79513023</v>
      </c>
      <c r="D16" s="18"/>
      <c r="E16" s="19">
        <v>33878623</v>
      </c>
      <c r="F16" s="20">
        <v>33878623</v>
      </c>
      <c r="G16" s="24"/>
      <c r="H16" s="24">
        <v>-20000000</v>
      </c>
      <c r="I16" s="24">
        <v>-30000000</v>
      </c>
      <c r="J16" s="20">
        <v>-50000000</v>
      </c>
      <c r="K16" s="24"/>
      <c r="L16" s="24"/>
      <c r="M16" s="20"/>
      <c r="N16" s="24"/>
      <c r="O16" s="24">
        <v>7715</v>
      </c>
      <c r="P16" s="24">
        <v>13023</v>
      </c>
      <c r="Q16" s="20"/>
      <c r="R16" s="24">
        <v>20738</v>
      </c>
      <c r="S16" s="24"/>
      <c r="T16" s="20"/>
      <c r="U16" s="24"/>
      <c r="V16" s="24"/>
      <c r="W16" s="24">
        <v>-49979262</v>
      </c>
      <c r="X16" s="20">
        <v>33878623</v>
      </c>
      <c r="Y16" s="24">
        <v>-83857885</v>
      </c>
      <c r="Z16" s="25">
        <v>-247.52</v>
      </c>
      <c r="AA16" s="26">
        <v>33878623</v>
      </c>
    </row>
    <row r="17" spans="1:27" ht="12.75">
      <c r="A17" s="23" t="s">
        <v>43</v>
      </c>
      <c r="B17" s="17"/>
      <c r="C17" s="18">
        <v>-37559363</v>
      </c>
      <c r="D17" s="18"/>
      <c r="E17" s="19">
        <v>189057053</v>
      </c>
      <c r="F17" s="20">
        <v>189057053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>
        <v>189057053</v>
      </c>
      <c r="Y17" s="20">
        <v>-189057053</v>
      </c>
      <c r="Z17" s="21">
        <v>-100</v>
      </c>
      <c r="AA17" s="22">
        <v>189057053</v>
      </c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-623271</v>
      </c>
      <c r="D19" s="18"/>
      <c r="E19" s="19">
        <v>1631835880</v>
      </c>
      <c r="F19" s="20">
        <v>1820893199</v>
      </c>
      <c r="G19" s="20">
        <v>5554740</v>
      </c>
      <c r="H19" s="20">
        <v>24246351</v>
      </c>
      <c r="I19" s="20">
        <v>4790239</v>
      </c>
      <c r="J19" s="20">
        <v>34591330</v>
      </c>
      <c r="K19" s="20"/>
      <c r="L19" s="20"/>
      <c r="M19" s="20">
        <v>2033789</v>
      </c>
      <c r="N19" s="20">
        <v>2033789</v>
      </c>
      <c r="O19" s="20">
        <v>23345350</v>
      </c>
      <c r="P19" s="20">
        <v>4874500</v>
      </c>
      <c r="Q19" s="20">
        <v>19633901</v>
      </c>
      <c r="R19" s="20">
        <v>47853751</v>
      </c>
      <c r="S19" s="20">
        <v>2143764</v>
      </c>
      <c r="T19" s="20">
        <v>1605332</v>
      </c>
      <c r="U19" s="20">
        <v>6417286</v>
      </c>
      <c r="V19" s="20">
        <v>10166382</v>
      </c>
      <c r="W19" s="20">
        <v>94645252</v>
      </c>
      <c r="X19" s="20">
        <v>1820893199</v>
      </c>
      <c r="Y19" s="20">
        <v>-1726247947</v>
      </c>
      <c r="Z19" s="21">
        <v>-94.8</v>
      </c>
      <c r="AA19" s="22">
        <v>1820893199</v>
      </c>
    </row>
    <row r="20" spans="1:27" ht="12.75">
      <c r="A20" s="23"/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46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47</v>
      </c>
      <c r="B22" s="17"/>
      <c r="C22" s="18"/>
      <c r="D22" s="18"/>
      <c r="E22" s="19">
        <v>1416824</v>
      </c>
      <c r="F22" s="20">
        <v>1416824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>
        <v>1416824</v>
      </c>
      <c r="Y22" s="20">
        <v>-1416824</v>
      </c>
      <c r="Z22" s="21">
        <v>-100</v>
      </c>
      <c r="AA22" s="22">
        <v>1416824</v>
      </c>
    </row>
    <row r="23" spans="1:27" ht="12.75">
      <c r="A23" s="23" t="s">
        <v>48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2.75">
      <c r="A24" s="27" t="s">
        <v>49</v>
      </c>
      <c r="B24" s="35"/>
      <c r="C24" s="29">
        <f aca="true" t="shared" si="1" ref="C24:Y24">SUM(C15:C23)</f>
        <v>41330389</v>
      </c>
      <c r="D24" s="29">
        <f>SUM(D15:D23)</f>
        <v>0</v>
      </c>
      <c r="E24" s="36">
        <f t="shared" si="1"/>
        <v>1856188380</v>
      </c>
      <c r="F24" s="37">
        <f t="shared" si="1"/>
        <v>2045245699</v>
      </c>
      <c r="G24" s="37">
        <f t="shared" si="1"/>
        <v>5554740</v>
      </c>
      <c r="H24" s="37">
        <f t="shared" si="1"/>
        <v>4246351</v>
      </c>
      <c r="I24" s="37">
        <f t="shared" si="1"/>
        <v>-25209761</v>
      </c>
      <c r="J24" s="37">
        <f t="shared" si="1"/>
        <v>-15408670</v>
      </c>
      <c r="K24" s="37">
        <f t="shared" si="1"/>
        <v>0</v>
      </c>
      <c r="L24" s="37">
        <f t="shared" si="1"/>
        <v>0</v>
      </c>
      <c r="M24" s="37">
        <f t="shared" si="1"/>
        <v>2033789</v>
      </c>
      <c r="N24" s="37">
        <f t="shared" si="1"/>
        <v>2033789</v>
      </c>
      <c r="O24" s="37">
        <f t="shared" si="1"/>
        <v>23353065</v>
      </c>
      <c r="P24" s="37">
        <f t="shared" si="1"/>
        <v>4887523</v>
      </c>
      <c r="Q24" s="37">
        <f t="shared" si="1"/>
        <v>19633901</v>
      </c>
      <c r="R24" s="37">
        <f t="shared" si="1"/>
        <v>47874489</v>
      </c>
      <c r="S24" s="37">
        <f t="shared" si="1"/>
        <v>2143764</v>
      </c>
      <c r="T24" s="37">
        <f t="shared" si="1"/>
        <v>1605332</v>
      </c>
      <c r="U24" s="37">
        <f t="shared" si="1"/>
        <v>6417286</v>
      </c>
      <c r="V24" s="37">
        <f t="shared" si="1"/>
        <v>10166382</v>
      </c>
      <c r="W24" s="37">
        <f t="shared" si="1"/>
        <v>44665990</v>
      </c>
      <c r="X24" s="37">
        <f t="shared" si="1"/>
        <v>2045245699</v>
      </c>
      <c r="Y24" s="37">
        <f t="shared" si="1"/>
        <v>-2000579709</v>
      </c>
      <c r="Z24" s="38">
        <f>+IF(X24&lt;&gt;0,+(Y24/X24)*100,0)</f>
        <v>-97.81610639632007</v>
      </c>
      <c r="AA24" s="39">
        <f>SUM(AA15:AA23)</f>
        <v>2045245699</v>
      </c>
    </row>
    <row r="25" spans="1:27" ht="12.75">
      <c r="A25" s="27" t="s">
        <v>50</v>
      </c>
      <c r="B25" s="28"/>
      <c r="C25" s="29">
        <f aca="true" t="shared" si="2" ref="C25:Y25">+C12+C24</f>
        <v>-94636899</v>
      </c>
      <c r="D25" s="29">
        <f>+D12+D24</f>
        <v>0</v>
      </c>
      <c r="E25" s="30">
        <f t="shared" si="2"/>
        <v>2322245993</v>
      </c>
      <c r="F25" s="31">
        <f t="shared" si="2"/>
        <v>2584073097</v>
      </c>
      <c r="G25" s="31">
        <f t="shared" si="2"/>
        <v>124844839</v>
      </c>
      <c r="H25" s="31">
        <f t="shared" si="2"/>
        <v>-93386917</v>
      </c>
      <c r="I25" s="31">
        <f t="shared" si="2"/>
        <v>-12389409</v>
      </c>
      <c r="J25" s="31">
        <f t="shared" si="2"/>
        <v>19068513</v>
      </c>
      <c r="K25" s="31">
        <f t="shared" si="2"/>
        <v>66792788</v>
      </c>
      <c r="L25" s="31">
        <f t="shared" si="2"/>
        <v>-2277478</v>
      </c>
      <c r="M25" s="31">
        <f t="shared" si="2"/>
        <v>175475987</v>
      </c>
      <c r="N25" s="31">
        <f t="shared" si="2"/>
        <v>239991297</v>
      </c>
      <c r="O25" s="31">
        <f t="shared" si="2"/>
        <v>60607678</v>
      </c>
      <c r="P25" s="31">
        <f t="shared" si="2"/>
        <v>108003500</v>
      </c>
      <c r="Q25" s="31">
        <f t="shared" si="2"/>
        <v>22186892</v>
      </c>
      <c r="R25" s="31">
        <f t="shared" si="2"/>
        <v>190798070</v>
      </c>
      <c r="S25" s="31">
        <f t="shared" si="2"/>
        <v>2143764</v>
      </c>
      <c r="T25" s="31">
        <f t="shared" si="2"/>
        <v>1605332</v>
      </c>
      <c r="U25" s="31">
        <f t="shared" si="2"/>
        <v>6417286</v>
      </c>
      <c r="V25" s="31">
        <f t="shared" si="2"/>
        <v>10166382</v>
      </c>
      <c r="W25" s="31">
        <f t="shared" si="2"/>
        <v>460024262</v>
      </c>
      <c r="X25" s="31">
        <f t="shared" si="2"/>
        <v>2584073097</v>
      </c>
      <c r="Y25" s="31">
        <f t="shared" si="2"/>
        <v>-2124048835</v>
      </c>
      <c r="Z25" s="32">
        <f>+IF(X25&lt;&gt;0,+(Y25/X25)*100,0)</f>
        <v>-82.19770707980092</v>
      </c>
      <c r="AA25" s="33">
        <f>+AA12+AA24</f>
        <v>2584073097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51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52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53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54</v>
      </c>
      <c r="B30" s="17"/>
      <c r="C30" s="18"/>
      <c r="D30" s="18"/>
      <c r="E30" s="19">
        <v>9818010</v>
      </c>
      <c r="F30" s="20">
        <v>9818010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9818010</v>
      </c>
      <c r="Y30" s="20">
        <v>-9818010</v>
      </c>
      <c r="Z30" s="21">
        <v>-100</v>
      </c>
      <c r="AA30" s="22">
        <v>9818010</v>
      </c>
    </row>
    <row r="31" spans="1:27" ht="12.75">
      <c r="A31" s="23" t="s">
        <v>55</v>
      </c>
      <c r="B31" s="17"/>
      <c r="C31" s="18"/>
      <c r="D31" s="18"/>
      <c r="E31" s="19">
        <v>29058463</v>
      </c>
      <c r="F31" s="20">
        <v>29058463</v>
      </c>
      <c r="G31" s="20"/>
      <c r="H31" s="20"/>
      <c r="I31" s="20"/>
      <c r="J31" s="20"/>
      <c r="K31" s="20"/>
      <c r="L31" s="20"/>
      <c r="M31" s="20"/>
      <c r="N31" s="20"/>
      <c r="O31" s="20"/>
      <c r="P31" s="20">
        <v>2200</v>
      </c>
      <c r="Q31" s="20"/>
      <c r="R31" s="20">
        <v>2200</v>
      </c>
      <c r="S31" s="20"/>
      <c r="T31" s="20"/>
      <c r="U31" s="20"/>
      <c r="V31" s="20"/>
      <c r="W31" s="20">
        <v>2200</v>
      </c>
      <c r="X31" s="20">
        <v>29058463</v>
      </c>
      <c r="Y31" s="20">
        <v>-29056263</v>
      </c>
      <c r="Z31" s="21">
        <v>-99.99</v>
      </c>
      <c r="AA31" s="22">
        <v>29058463</v>
      </c>
    </row>
    <row r="32" spans="1:27" ht="12.75">
      <c r="A32" s="23" t="s">
        <v>56</v>
      </c>
      <c r="B32" s="17"/>
      <c r="C32" s="18">
        <v>3408032</v>
      </c>
      <c r="D32" s="18"/>
      <c r="E32" s="19">
        <v>247511223</v>
      </c>
      <c r="F32" s="20">
        <v>247511222</v>
      </c>
      <c r="G32" s="20">
        <v>-78311914</v>
      </c>
      <c r="H32" s="20">
        <v>-52286737</v>
      </c>
      <c r="I32" s="20">
        <v>1617992</v>
      </c>
      <c r="J32" s="20">
        <v>-128980659</v>
      </c>
      <c r="K32" s="20">
        <v>35287149</v>
      </c>
      <c r="L32" s="20">
        <v>31511</v>
      </c>
      <c r="M32" s="20">
        <v>35215697</v>
      </c>
      <c r="N32" s="20">
        <v>70534357</v>
      </c>
      <c r="O32" s="20">
        <v>39449430</v>
      </c>
      <c r="P32" s="20">
        <v>18510162</v>
      </c>
      <c r="Q32" s="20">
        <v>57963514</v>
      </c>
      <c r="R32" s="20">
        <v>115923106</v>
      </c>
      <c r="S32" s="20"/>
      <c r="T32" s="20"/>
      <c r="U32" s="20"/>
      <c r="V32" s="20"/>
      <c r="W32" s="20">
        <v>57476804</v>
      </c>
      <c r="X32" s="20">
        <v>247511222</v>
      </c>
      <c r="Y32" s="20">
        <v>-190034418</v>
      </c>
      <c r="Z32" s="21">
        <v>-76.78</v>
      </c>
      <c r="AA32" s="22">
        <v>247511222</v>
      </c>
    </row>
    <row r="33" spans="1:27" ht="12.75">
      <c r="A33" s="23" t="s">
        <v>57</v>
      </c>
      <c r="B33" s="17"/>
      <c r="C33" s="18"/>
      <c r="D33" s="18"/>
      <c r="E33" s="19">
        <v>500815</v>
      </c>
      <c r="F33" s="20">
        <v>500815</v>
      </c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>
        <v>500815</v>
      </c>
      <c r="Y33" s="20">
        <v>-500815</v>
      </c>
      <c r="Z33" s="21">
        <v>-100</v>
      </c>
      <c r="AA33" s="22">
        <v>500815</v>
      </c>
    </row>
    <row r="34" spans="1:27" ht="12.75">
      <c r="A34" s="27" t="s">
        <v>58</v>
      </c>
      <c r="B34" s="28"/>
      <c r="C34" s="29">
        <f aca="true" t="shared" si="3" ref="C34:Y34">SUM(C29:C33)</f>
        <v>3408032</v>
      </c>
      <c r="D34" s="29">
        <f>SUM(D29:D33)</f>
        <v>0</v>
      </c>
      <c r="E34" s="30">
        <f t="shared" si="3"/>
        <v>286888511</v>
      </c>
      <c r="F34" s="31">
        <f t="shared" si="3"/>
        <v>286888510</v>
      </c>
      <c r="G34" s="31">
        <f t="shared" si="3"/>
        <v>-78311914</v>
      </c>
      <c r="H34" s="31">
        <f t="shared" si="3"/>
        <v>-52286737</v>
      </c>
      <c r="I34" s="31">
        <f t="shared" si="3"/>
        <v>1617992</v>
      </c>
      <c r="J34" s="31">
        <f t="shared" si="3"/>
        <v>-128980659</v>
      </c>
      <c r="K34" s="31">
        <f t="shared" si="3"/>
        <v>35287149</v>
      </c>
      <c r="L34" s="31">
        <f t="shared" si="3"/>
        <v>31511</v>
      </c>
      <c r="M34" s="31">
        <f t="shared" si="3"/>
        <v>35215697</v>
      </c>
      <c r="N34" s="31">
        <f t="shared" si="3"/>
        <v>70534357</v>
      </c>
      <c r="O34" s="31">
        <f t="shared" si="3"/>
        <v>39449430</v>
      </c>
      <c r="P34" s="31">
        <f t="shared" si="3"/>
        <v>18512362</v>
      </c>
      <c r="Q34" s="31">
        <f t="shared" si="3"/>
        <v>57963514</v>
      </c>
      <c r="R34" s="31">
        <f t="shared" si="3"/>
        <v>115925306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57479004</v>
      </c>
      <c r="X34" s="31">
        <f t="shared" si="3"/>
        <v>286888510</v>
      </c>
      <c r="Y34" s="31">
        <f t="shared" si="3"/>
        <v>-229409506</v>
      </c>
      <c r="Z34" s="32">
        <f>+IF(X34&lt;&gt;0,+(Y34/X34)*100,0)</f>
        <v>-79.96468941889657</v>
      </c>
      <c r="AA34" s="33">
        <f>SUM(AA29:AA33)</f>
        <v>286888510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59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60</v>
      </c>
      <c r="B37" s="17"/>
      <c r="C37" s="18">
        <v>30273044</v>
      </c>
      <c r="D37" s="18"/>
      <c r="E37" s="19">
        <v>113337811</v>
      </c>
      <c r="F37" s="20">
        <v>113337810</v>
      </c>
      <c r="G37" s="20">
        <v>-296527</v>
      </c>
      <c r="H37" s="20">
        <v>19794801</v>
      </c>
      <c r="I37" s="20">
        <v>-15147561</v>
      </c>
      <c r="J37" s="20">
        <v>4350713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>
        <v>4350713</v>
      </c>
      <c r="X37" s="20">
        <v>113337810</v>
      </c>
      <c r="Y37" s="20">
        <v>-108987097</v>
      </c>
      <c r="Z37" s="21">
        <v>-96.16</v>
      </c>
      <c r="AA37" s="22">
        <v>113337810</v>
      </c>
    </row>
    <row r="38" spans="1:27" ht="12.75">
      <c r="A38" s="23" t="s">
        <v>57</v>
      </c>
      <c r="B38" s="17"/>
      <c r="C38" s="18">
        <v>125236906</v>
      </c>
      <c r="D38" s="18"/>
      <c r="E38" s="19">
        <v>86383353</v>
      </c>
      <c r="F38" s="20">
        <v>86383353</v>
      </c>
      <c r="G38" s="20">
        <v>1</v>
      </c>
      <c r="H38" s="20">
        <v>1</v>
      </c>
      <c r="I38" s="20">
        <v>1</v>
      </c>
      <c r="J38" s="20">
        <v>3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>
        <v>3</v>
      </c>
      <c r="X38" s="20">
        <v>86383353</v>
      </c>
      <c r="Y38" s="20">
        <v>-86383350</v>
      </c>
      <c r="Z38" s="21">
        <v>-100</v>
      </c>
      <c r="AA38" s="22">
        <v>86383353</v>
      </c>
    </row>
    <row r="39" spans="1:27" ht="12.75">
      <c r="A39" s="27" t="s">
        <v>61</v>
      </c>
      <c r="B39" s="35"/>
      <c r="C39" s="29">
        <f aca="true" t="shared" si="4" ref="C39:Y39">SUM(C37:C38)</f>
        <v>155509950</v>
      </c>
      <c r="D39" s="29">
        <f>SUM(D37:D38)</f>
        <v>0</v>
      </c>
      <c r="E39" s="36">
        <f t="shared" si="4"/>
        <v>199721164</v>
      </c>
      <c r="F39" s="37">
        <f t="shared" si="4"/>
        <v>199721163</v>
      </c>
      <c r="G39" s="37">
        <f t="shared" si="4"/>
        <v>-296526</v>
      </c>
      <c r="H39" s="37">
        <f t="shared" si="4"/>
        <v>19794802</v>
      </c>
      <c r="I39" s="37">
        <f t="shared" si="4"/>
        <v>-15147560</v>
      </c>
      <c r="J39" s="37">
        <f t="shared" si="4"/>
        <v>4350716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4350716</v>
      </c>
      <c r="X39" s="37">
        <f t="shared" si="4"/>
        <v>199721163</v>
      </c>
      <c r="Y39" s="37">
        <f t="shared" si="4"/>
        <v>-195370447</v>
      </c>
      <c r="Z39" s="38">
        <f>+IF(X39&lt;&gt;0,+(Y39/X39)*100,0)</f>
        <v>-97.82160491424737</v>
      </c>
      <c r="AA39" s="39">
        <f>SUM(AA37:AA38)</f>
        <v>199721163</v>
      </c>
    </row>
    <row r="40" spans="1:27" ht="12.75">
      <c r="A40" s="27" t="s">
        <v>62</v>
      </c>
      <c r="B40" s="28"/>
      <c r="C40" s="29">
        <f aca="true" t="shared" si="5" ref="C40:Y40">+C34+C39</f>
        <v>158917982</v>
      </c>
      <c r="D40" s="29">
        <f>+D34+D39</f>
        <v>0</v>
      </c>
      <c r="E40" s="30">
        <f t="shared" si="5"/>
        <v>486609675</v>
      </c>
      <c r="F40" s="31">
        <f t="shared" si="5"/>
        <v>486609673</v>
      </c>
      <c r="G40" s="31">
        <f t="shared" si="5"/>
        <v>-78608440</v>
      </c>
      <c r="H40" s="31">
        <f t="shared" si="5"/>
        <v>-32491935</v>
      </c>
      <c r="I40" s="31">
        <f t="shared" si="5"/>
        <v>-13529568</v>
      </c>
      <c r="J40" s="31">
        <f t="shared" si="5"/>
        <v>-124629943</v>
      </c>
      <c r="K40" s="31">
        <f t="shared" si="5"/>
        <v>35287149</v>
      </c>
      <c r="L40" s="31">
        <f t="shared" si="5"/>
        <v>31511</v>
      </c>
      <c r="M40" s="31">
        <f t="shared" si="5"/>
        <v>35215697</v>
      </c>
      <c r="N40" s="31">
        <f t="shared" si="5"/>
        <v>70534357</v>
      </c>
      <c r="O40" s="31">
        <f t="shared" si="5"/>
        <v>39449430</v>
      </c>
      <c r="P40" s="31">
        <f t="shared" si="5"/>
        <v>18512362</v>
      </c>
      <c r="Q40" s="31">
        <f t="shared" si="5"/>
        <v>57963514</v>
      </c>
      <c r="R40" s="31">
        <f t="shared" si="5"/>
        <v>115925306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61829720</v>
      </c>
      <c r="X40" s="31">
        <f t="shared" si="5"/>
        <v>486609673</v>
      </c>
      <c r="Y40" s="31">
        <f t="shared" si="5"/>
        <v>-424779953</v>
      </c>
      <c r="Z40" s="32">
        <f>+IF(X40&lt;&gt;0,+(Y40/X40)*100,0)</f>
        <v>-87.29377498420587</v>
      </c>
      <c r="AA40" s="33">
        <f>+AA34+AA39</f>
        <v>486609673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-253554881</v>
      </c>
      <c r="D42" s="43">
        <f>+D25-D40</f>
        <v>0</v>
      </c>
      <c r="E42" s="44">
        <f t="shared" si="6"/>
        <v>1835636318</v>
      </c>
      <c r="F42" s="45">
        <f t="shared" si="6"/>
        <v>2097463424</v>
      </c>
      <c r="G42" s="45">
        <f t="shared" si="6"/>
        <v>203453279</v>
      </c>
      <c r="H42" s="45">
        <f t="shared" si="6"/>
        <v>-60894982</v>
      </c>
      <c r="I42" s="45">
        <f t="shared" si="6"/>
        <v>1140159</v>
      </c>
      <c r="J42" s="45">
        <f t="shared" si="6"/>
        <v>143698456</v>
      </c>
      <c r="K42" s="45">
        <f t="shared" si="6"/>
        <v>31505639</v>
      </c>
      <c r="L42" s="45">
        <f t="shared" si="6"/>
        <v>-2308989</v>
      </c>
      <c r="M42" s="45">
        <f t="shared" si="6"/>
        <v>140260290</v>
      </c>
      <c r="N42" s="45">
        <f t="shared" si="6"/>
        <v>169456940</v>
      </c>
      <c r="O42" s="45">
        <f t="shared" si="6"/>
        <v>21158248</v>
      </c>
      <c r="P42" s="45">
        <f t="shared" si="6"/>
        <v>89491138</v>
      </c>
      <c r="Q42" s="45">
        <f t="shared" si="6"/>
        <v>-35776622</v>
      </c>
      <c r="R42" s="45">
        <f t="shared" si="6"/>
        <v>74872764</v>
      </c>
      <c r="S42" s="45">
        <f t="shared" si="6"/>
        <v>2143764</v>
      </c>
      <c r="T42" s="45">
        <f t="shared" si="6"/>
        <v>1605332</v>
      </c>
      <c r="U42" s="45">
        <f t="shared" si="6"/>
        <v>6417286</v>
      </c>
      <c r="V42" s="45">
        <f t="shared" si="6"/>
        <v>10166382</v>
      </c>
      <c r="W42" s="45">
        <f t="shared" si="6"/>
        <v>398194542</v>
      </c>
      <c r="X42" s="45">
        <f t="shared" si="6"/>
        <v>2097463424</v>
      </c>
      <c r="Y42" s="45">
        <f t="shared" si="6"/>
        <v>-1699268882</v>
      </c>
      <c r="Z42" s="46">
        <f>+IF(X42&lt;&gt;0,+(Y42/X42)*100,0)</f>
        <v>-81.0154237998288</v>
      </c>
      <c r="AA42" s="47">
        <f>+AA25-AA40</f>
        <v>2097463424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-281931829</v>
      </c>
      <c r="D45" s="18"/>
      <c r="E45" s="19">
        <v>1707490408</v>
      </c>
      <c r="F45" s="20">
        <v>1977331406</v>
      </c>
      <c r="G45" s="20">
        <v>-104876854</v>
      </c>
      <c r="H45" s="20">
        <v>12830157</v>
      </c>
      <c r="I45" s="20">
        <v>28236039</v>
      </c>
      <c r="J45" s="20">
        <v>-63810658</v>
      </c>
      <c r="K45" s="20">
        <v>-244566</v>
      </c>
      <c r="L45" s="20">
        <v>-359865</v>
      </c>
      <c r="M45" s="20">
        <v>-253630</v>
      </c>
      <c r="N45" s="20">
        <v>-858061</v>
      </c>
      <c r="O45" s="20">
        <v>30735320</v>
      </c>
      <c r="P45" s="20">
        <v>87550793</v>
      </c>
      <c r="Q45" s="20">
        <v>-185038074</v>
      </c>
      <c r="R45" s="20">
        <v>-66751961</v>
      </c>
      <c r="S45" s="20">
        <v>-22279975</v>
      </c>
      <c r="T45" s="20">
        <v>4736727</v>
      </c>
      <c r="U45" s="20">
        <v>29701151</v>
      </c>
      <c r="V45" s="20">
        <v>12157903</v>
      </c>
      <c r="W45" s="20">
        <v>-119262777</v>
      </c>
      <c r="X45" s="20">
        <v>1977331406</v>
      </c>
      <c r="Y45" s="20">
        <v>-2096594183</v>
      </c>
      <c r="Z45" s="48">
        <v>-106.03</v>
      </c>
      <c r="AA45" s="22">
        <v>1977331406</v>
      </c>
    </row>
    <row r="46" spans="1:27" ht="12.75">
      <c r="A46" s="23" t="s">
        <v>67</v>
      </c>
      <c r="B46" s="17"/>
      <c r="C46" s="18"/>
      <c r="D46" s="18"/>
      <c r="E46" s="19">
        <v>82866551</v>
      </c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2.75">
      <c r="A47" s="23"/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68</v>
      </c>
      <c r="B48" s="50" t="s">
        <v>64</v>
      </c>
      <c r="C48" s="51">
        <f aca="true" t="shared" si="7" ref="C48:Y48">SUM(C45:C47)</f>
        <v>-281931829</v>
      </c>
      <c r="D48" s="51">
        <f>SUM(D45:D47)</f>
        <v>0</v>
      </c>
      <c r="E48" s="52">
        <f t="shared" si="7"/>
        <v>1790356959</v>
      </c>
      <c r="F48" s="53">
        <f t="shared" si="7"/>
        <v>1977331406</v>
      </c>
      <c r="G48" s="53">
        <f t="shared" si="7"/>
        <v>-104876854</v>
      </c>
      <c r="H48" s="53">
        <f t="shared" si="7"/>
        <v>12830157</v>
      </c>
      <c r="I48" s="53">
        <f t="shared" si="7"/>
        <v>28236039</v>
      </c>
      <c r="J48" s="53">
        <f t="shared" si="7"/>
        <v>-63810658</v>
      </c>
      <c r="K48" s="53">
        <f t="shared" si="7"/>
        <v>-244566</v>
      </c>
      <c r="L48" s="53">
        <f t="shared" si="7"/>
        <v>-359865</v>
      </c>
      <c r="M48" s="53">
        <f t="shared" si="7"/>
        <v>-253630</v>
      </c>
      <c r="N48" s="53">
        <f t="shared" si="7"/>
        <v>-858061</v>
      </c>
      <c r="O48" s="53">
        <f t="shared" si="7"/>
        <v>30735320</v>
      </c>
      <c r="P48" s="53">
        <f t="shared" si="7"/>
        <v>87550793</v>
      </c>
      <c r="Q48" s="53">
        <f t="shared" si="7"/>
        <v>-185038074</v>
      </c>
      <c r="R48" s="53">
        <f t="shared" si="7"/>
        <v>-66751961</v>
      </c>
      <c r="S48" s="53">
        <f t="shared" si="7"/>
        <v>-22279975</v>
      </c>
      <c r="T48" s="53">
        <f t="shared" si="7"/>
        <v>4736727</v>
      </c>
      <c r="U48" s="53">
        <f t="shared" si="7"/>
        <v>29701151</v>
      </c>
      <c r="V48" s="53">
        <f t="shared" si="7"/>
        <v>12157903</v>
      </c>
      <c r="W48" s="53">
        <f t="shared" si="7"/>
        <v>-119262777</v>
      </c>
      <c r="X48" s="53">
        <f t="shared" si="7"/>
        <v>1977331406</v>
      </c>
      <c r="Y48" s="53">
        <f t="shared" si="7"/>
        <v>-2096594183</v>
      </c>
      <c r="Z48" s="54">
        <f>+IF(X48&lt;&gt;0,+(Y48/X48)*100,0)</f>
        <v>-106.03150168141313</v>
      </c>
      <c r="AA48" s="55">
        <f>SUM(AA45:AA47)</f>
        <v>1977331406</v>
      </c>
    </row>
    <row r="49" spans="1:27" ht="12.75">
      <c r="A49" s="56" t="s">
        <v>96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97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98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7" t="s">
        <v>71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99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12102467</v>
      </c>
      <c r="D6" s="18"/>
      <c r="E6" s="19">
        <v>9506682</v>
      </c>
      <c r="F6" s="20">
        <v>9506682</v>
      </c>
      <c r="G6" s="20">
        <v>-22089080</v>
      </c>
      <c r="H6" s="20">
        <v>6609298</v>
      </c>
      <c r="I6" s="20">
        <v>309479</v>
      </c>
      <c r="J6" s="20">
        <v>-15170303</v>
      </c>
      <c r="K6" s="20">
        <v>-3972459</v>
      </c>
      <c r="L6" s="20">
        <v>1247703</v>
      </c>
      <c r="M6" s="20">
        <v>14575103</v>
      </c>
      <c r="N6" s="20">
        <v>11850347</v>
      </c>
      <c r="O6" s="20">
        <v>-14218887</v>
      </c>
      <c r="P6" s="20">
        <v>23112706</v>
      </c>
      <c r="Q6" s="20">
        <v>-12478554</v>
      </c>
      <c r="R6" s="20">
        <v>-3584735</v>
      </c>
      <c r="S6" s="20">
        <v>-4910823</v>
      </c>
      <c r="T6" s="20">
        <v>-9882471</v>
      </c>
      <c r="U6" s="20">
        <v>10681113</v>
      </c>
      <c r="V6" s="20">
        <v>-4112181</v>
      </c>
      <c r="W6" s="20">
        <v>-11016872</v>
      </c>
      <c r="X6" s="20">
        <v>9506682</v>
      </c>
      <c r="Y6" s="20">
        <v>-20523554</v>
      </c>
      <c r="Z6" s="21">
        <v>-215.89</v>
      </c>
      <c r="AA6" s="22">
        <v>9506682</v>
      </c>
    </row>
    <row r="7" spans="1:27" ht="12.75">
      <c r="A7" s="23" t="s">
        <v>34</v>
      </c>
      <c r="B7" s="17"/>
      <c r="C7" s="18">
        <v>17394786</v>
      </c>
      <c r="D7" s="18"/>
      <c r="E7" s="19">
        <v>9036770</v>
      </c>
      <c r="F7" s="20">
        <v>9036770</v>
      </c>
      <c r="G7" s="20">
        <v>70276410</v>
      </c>
      <c r="H7" s="20">
        <v>-11659254</v>
      </c>
      <c r="I7" s="20">
        <v>-10699044</v>
      </c>
      <c r="J7" s="20">
        <v>47918112</v>
      </c>
      <c r="K7" s="20">
        <v>-13758537</v>
      </c>
      <c r="L7" s="20">
        <v>-15832993</v>
      </c>
      <c r="M7" s="20"/>
      <c r="N7" s="20">
        <v>-29591530</v>
      </c>
      <c r="O7" s="20">
        <v>-15832993</v>
      </c>
      <c r="P7" s="20"/>
      <c r="Q7" s="20">
        <v>15251949</v>
      </c>
      <c r="R7" s="20">
        <v>-581044</v>
      </c>
      <c r="S7" s="20">
        <v>-2781958</v>
      </c>
      <c r="T7" s="20"/>
      <c r="U7" s="20">
        <v>150978</v>
      </c>
      <c r="V7" s="20">
        <v>-2630980</v>
      </c>
      <c r="W7" s="20">
        <v>15114558</v>
      </c>
      <c r="X7" s="20">
        <v>9036770</v>
      </c>
      <c r="Y7" s="20">
        <v>6077788</v>
      </c>
      <c r="Z7" s="21">
        <v>67.26</v>
      </c>
      <c r="AA7" s="22">
        <v>9036770</v>
      </c>
    </row>
    <row r="8" spans="1:27" ht="12.75">
      <c r="A8" s="23" t="s">
        <v>35</v>
      </c>
      <c r="B8" s="17"/>
      <c r="C8" s="18">
        <v>892412640</v>
      </c>
      <c r="D8" s="18"/>
      <c r="E8" s="19">
        <v>420202375</v>
      </c>
      <c r="F8" s="20">
        <v>420202375</v>
      </c>
      <c r="G8" s="20">
        <v>36248881</v>
      </c>
      <c r="H8" s="20">
        <v>13382710</v>
      </c>
      <c r="I8" s="20">
        <v>13311471</v>
      </c>
      <c r="J8" s="20">
        <v>62943062</v>
      </c>
      <c r="K8" s="20">
        <v>17921274</v>
      </c>
      <c r="L8" s="20">
        <v>7327468</v>
      </c>
      <c r="M8" s="20">
        <v>11141426</v>
      </c>
      <c r="N8" s="20">
        <v>36390168</v>
      </c>
      <c r="O8" s="20">
        <v>7015581</v>
      </c>
      <c r="P8" s="20">
        <v>6080895</v>
      </c>
      <c r="Q8" s="20">
        <v>5900557</v>
      </c>
      <c r="R8" s="20">
        <v>18997033</v>
      </c>
      <c r="S8" s="20">
        <v>24381105</v>
      </c>
      <c r="T8" s="20">
        <v>21040249</v>
      </c>
      <c r="U8" s="20">
        <v>1934613</v>
      </c>
      <c r="V8" s="20">
        <v>47355967</v>
      </c>
      <c r="W8" s="20">
        <v>165686230</v>
      </c>
      <c r="X8" s="20">
        <v>420202375</v>
      </c>
      <c r="Y8" s="20">
        <v>-254516145</v>
      </c>
      <c r="Z8" s="21">
        <v>-60.57</v>
      </c>
      <c r="AA8" s="22">
        <v>420202375</v>
      </c>
    </row>
    <row r="9" spans="1:27" ht="12.75">
      <c r="A9" s="23" t="s">
        <v>36</v>
      </c>
      <c r="B9" s="17"/>
      <c r="C9" s="18">
        <v>195613264</v>
      </c>
      <c r="D9" s="18"/>
      <c r="E9" s="19"/>
      <c r="F9" s="20"/>
      <c r="G9" s="20">
        <v>-2830790</v>
      </c>
      <c r="H9" s="20">
        <v>-551967</v>
      </c>
      <c r="I9" s="20">
        <v>-208544</v>
      </c>
      <c r="J9" s="20">
        <v>-3591301</v>
      </c>
      <c r="K9" s="20">
        <v>-1188528</v>
      </c>
      <c r="L9" s="20">
        <v>1840648</v>
      </c>
      <c r="M9" s="20">
        <v>96674</v>
      </c>
      <c r="N9" s="20">
        <v>748794</v>
      </c>
      <c r="O9" s="20">
        <v>1840648</v>
      </c>
      <c r="P9" s="20">
        <v>1448360</v>
      </c>
      <c r="Q9" s="20">
        <v>961279</v>
      </c>
      <c r="R9" s="20">
        <v>4250287</v>
      </c>
      <c r="S9" s="20">
        <v>1471448</v>
      </c>
      <c r="T9" s="20">
        <v>1444495</v>
      </c>
      <c r="U9" s="20">
        <v>2774557</v>
      </c>
      <c r="V9" s="20">
        <v>5690500</v>
      </c>
      <c r="W9" s="20">
        <v>7098280</v>
      </c>
      <c r="X9" s="20"/>
      <c r="Y9" s="20">
        <v>7098280</v>
      </c>
      <c r="Z9" s="21"/>
      <c r="AA9" s="22"/>
    </row>
    <row r="10" spans="1:27" ht="12.7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2.75">
      <c r="A11" s="23" t="s">
        <v>38</v>
      </c>
      <c r="B11" s="17"/>
      <c r="C11" s="18">
        <v>148602495</v>
      </c>
      <c r="D11" s="18"/>
      <c r="E11" s="19">
        <v>352757235</v>
      </c>
      <c r="F11" s="20">
        <v>352757235</v>
      </c>
      <c r="G11" s="20">
        <v>521781</v>
      </c>
      <c r="H11" s="20">
        <v>-140502</v>
      </c>
      <c r="I11" s="20">
        <v>273448</v>
      </c>
      <c r="J11" s="20">
        <v>654727</v>
      </c>
      <c r="K11" s="20">
        <v>746532</v>
      </c>
      <c r="L11" s="20">
        <v>404480</v>
      </c>
      <c r="M11" s="20">
        <v>770411</v>
      </c>
      <c r="N11" s="20">
        <v>1921423</v>
      </c>
      <c r="O11" s="20">
        <v>404480</v>
      </c>
      <c r="P11" s="20">
        <v>580570</v>
      </c>
      <c r="Q11" s="20">
        <v>539004</v>
      </c>
      <c r="R11" s="20">
        <v>1524054</v>
      </c>
      <c r="S11" s="20">
        <v>204600</v>
      </c>
      <c r="T11" s="20">
        <v>598938</v>
      </c>
      <c r="U11" s="20">
        <v>1299379</v>
      </c>
      <c r="V11" s="20">
        <v>2102917</v>
      </c>
      <c r="W11" s="20">
        <v>6203121</v>
      </c>
      <c r="X11" s="20">
        <v>352757235</v>
      </c>
      <c r="Y11" s="20">
        <v>-346554114</v>
      </c>
      <c r="Z11" s="21">
        <v>-98.24</v>
      </c>
      <c r="AA11" s="22">
        <v>352757235</v>
      </c>
    </row>
    <row r="12" spans="1:27" ht="12.75">
      <c r="A12" s="27" t="s">
        <v>39</v>
      </c>
      <c r="B12" s="28"/>
      <c r="C12" s="29">
        <f aca="true" t="shared" si="0" ref="C12:Y12">SUM(C6:C11)</f>
        <v>1266125652</v>
      </c>
      <c r="D12" s="29">
        <f>SUM(D6:D11)</f>
        <v>0</v>
      </c>
      <c r="E12" s="30">
        <f t="shared" si="0"/>
        <v>791503062</v>
      </c>
      <c r="F12" s="31">
        <f t="shared" si="0"/>
        <v>791503062</v>
      </c>
      <c r="G12" s="31">
        <f t="shared" si="0"/>
        <v>82127202</v>
      </c>
      <c r="H12" s="31">
        <f t="shared" si="0"/>
        <v>7640285</v>
      </c>
      <c r="I12" s="31">
        <f t="shared" si="0"/>
        <v>2986810</v>
      </c>
      <c r="J12" s="31">
        <f t="shared" si="0"/>
        <v>92754297</v>
      </c>
      <c r="K12" s="31">
        <f t="shared" si="0"/>
        <v>-251718</v>
      </c>
      <c r="L12" s="31">
        <f t="shared" si="0"/>
        <v>-5012694</v>
      </c>
      <c r="M12" s="31">
        <f t="shared" si="0"/>
        <v>26583614</v>
      </c>
      <c r="N12" s="31">
        <f t="shared" si="0"/>
        <v>21319202</v>
      </c>
      <c r="O12" s="31">
        <f t="shared" si="0"/>
        <v>-20791171</v>
      </c>
      <c r="P12" s="31">
        <f t="shared" si="0"/>
        <v>31222531</v>
      </c>
      <c r="Q12" s="31">
        <f t="shared" si="0"/>
        <v>10174235</v>
      </c>
      <c r="R12" s="31">
        <f t="shared" si="0"/>
        <v>20605595</v>
      </c>
      <c r="S12" s="31">
        <f t="shared" si="0"/>
        <v>18364372</v>
      </c>
      <c r="T12" s="31">
        <f t="shared" si="0"/>
        <v>13201211</v>
      </c>
      <c r="U12" s="31">
        <f t="shared" si="0"/>
        <v>16840640</v>
      </c>
      <c r="V12" s="31">
        <f t="shared" si="0"/>
        <v>48406223</v>
      </c>
      <c r="W12" s="31">
        <f t="shared" si="0"/>
        <v>183085317</v>
      </c>
      <c r="X12" s="31">
        <f t="shared" si="0"/>
        <v>791503062</v>
      </c>
      <c r="Y12" s="31">
        <f t="shared" si="0"/>
        <v>-608417745</v>
      </c>
      <c r="Z12" s="32">
        <f>+IF(X12&lt;&gt;0,+(Y12/X12)*100,0)</f>
        <v>-76.86865335209531</v>
      </c>
      <c r="AA12" s="33">
        <f>SUM(AA6:AA11)</f>
        <v>791503062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>
        <v>338226570</v>
      </c>
      <c r="D17" s="18"/>
      <c r="E17" s="19">
        <v>48537822</v>
      </c>
      <c r="F17" s="20">
        <v>48537822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>
        <v>48537822</v>
      </c>
      <c r="Y17" s="20">
        <v>-48537822</v>
      </c>
      <c r="Z17" s="21">
        <v>-100</v>
      </c>
      <c r="AA17" s="22">
        <v>48537822</v>
      </c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754654584</v>
      </c>
      <c r="D19" s="18"/>
      <c r="E19" s="19">
        <v>850726220</v>
      </c>
      <c r="F19" s="20">
        <v>850726220</v>
      </c>
      <c r="G19" s="20">
        <v>100217</v>
      </c>
      <c r="H19" s="20">
        <v>2821139</v>
      </c>
      <c r="I19" s="20">
        <v>4573108</v>
      </c>
      <c r="J19" s="20">
        <v>7494464</v>
      </c>
      <c r="K19" s="20">
        <v>-24924660</v>
      </c>
      <c r="L19" s="20">
        <v>6926287</v>
      </c>
      <c r="M19" s="20">
        <v>29200</v>
      </c>
      <c r="N19" s="20">
        <v>-17969173</v>
      </c>
      <c r="O19" s="20">
        <v>6926287</v>
      </c>
      <c r="P19" s="20">
        <v>1154919</v>
      </c>
      <c r="Q19" s="20">
        <v>37886</v>
      </c>
      <c r="R19" s="20">
        <v>8119092</v>
      </c>
      <c r="S19" s="20">
        <v>1795608</v>
      </c>
      <c r="T19" s="20">
        <v>3076769</v>
      </c>
      <c r="U19" s="20">
        <v>-4233991</v>
      </c>
      <c r="V19" s="20">
        <v>638386</v>
      </c>
      <c r="W19" s="20">
        <v>-1717231</v>
      </c>
      <c r="X19" s="20">
        <v>850726220</v>
      </c>
      <c r="Y19" s="20">
        <v>-852443451</v>
      </c>
      <c r="Z19" s="21">
        <v>-100.2</v>
      </c>
      <c r="AA19" s="22">
        <v>850726220</v>
      </c>
    </row>
    <row r="20" spans="1:27" ht="12.75">
      <c r="A20" s="23"/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46</v>
      </c>
      <c r="B21" s="17"/>
      <c r="C21" s="18">
        <v>155751</v>
      </c>
      <c r="D21" s="18"/>
      <c r="E21" s="19">
        <v>104526</v>
      </c>
      <c r="F21" s="20">
        <v>104526</v>
      </c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>
        <v>104526</v>
      </c>
      <c r="Y21" s="20">
        <v>-104526</v>
      </c>
      <c r="Z21" s="21">
        <v>-100</v>
      </c>
      <c r="AA21" s="22">
        <v>104526</v>
      </c>
    </row>
    <row r="22" spans="1:27" ht="12.75">
      <c r="A22" s="23" t="s">
        <v>47</v>
      </c>
      <c r="B22" s="17"/>
      <c r="C22" s="18">
        <v>96169</v>
      </c>
      <c r="D22" s="18"/>
      <c r="E22" s="19">
        <v>547641</v>
      </c>
      <c r="F22" s="20">
        <v>547641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>
        <v>547641</v>
      </c>
      <c r="Y22" s="20">
        <v>-547641</v>
      </c>
      <c r="Z22" s="21">
        <v>-100</v>
      </c>
      <c r="AA22" s="22">
        <v>547641</v>
      </c>
    </row>
    <row r="23" spans="1:27" ht="12.75">
      <c r="A23" s="23" t="s">
        <v>48</v>
      </c>
      <c r="B23" s="17"/>
      <c r="C23" s="18">
        <v>317000</v>
      </c>
      <c r="D23" s="18"/>
      <c r="E23" s="19">
        <v>317000</v>
      </c>
      <c r="F23" s="20">
        <v>317000</v>
      </c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>
        <v>317000</v>
      </c>
      <c r="Y23" s="24">
        <v>-317000</v>
      </c>
      <c r="Z23" s="25">
        <v>-100</v>
      </c>
      <c r="AA23" s="26">
        <v>317000</v>
      </c>
    </row>
    <row r="24" spans="1:27" ht="12.75">
      <c r="A24" s="27" t="s">
        <v>49</v>
      </c>
      <c r="B24" s="35"/>
      <c r="C24" s="29">
        <f aca="true" t="shared" si="1" ref="C24:Y24">SUM(C15:C23)</f>
        <v>1093450074</v>
      </c>
      <c r="D24" s="29">
        <f>SUM(D15:D23)</f>
        <v>0</v>
      </c>
      <c r="E24" s="36">
        <f t="shared" si="1"/>
        <v>900233209</v>
      </c>
      <c r="F24" s="37">
        <f t="shared" si="1"/>
        <v>900233209</v>
      </c>
      <c r="G24" s="37">
        <f t="shared" si="1"/>
        <v>100217</v>
      </c>
      <c r="H24" s="37">
        <f t="shared" si="1"/>
        <v>2821139</v>
      </c>
      <c r="I24" s="37">
        <f t="shared" si="1"/>
        <v>4573108</v>
      </c>
      <c r="J24" s="37">
        <f t="shared" si="1"/>
        <v>7494464</v>
      </c>
      <c r="K24" s="37">
        <f t="shared" si="1"/>
        <v>-24924660</v>
      </c>
      <c r="L24" s="37">
        <f t="shared" si="1"/>
        <v>6926287</v>
      </c>
      <c r="M24" s="37">
        <f t="shared" si="1"/>
        <v>29200</v>
      </c>
      <c r="N24" s="37">
        <f t="shared" si="1"/>
        <v>-17969173</v>
      </c>
      <c r="O24" s="37">
        <f t="shared" si="1"/>
        <v>6926287</v>
      </c>
      <c r="P24" s="37">
        <f t="shared" si="1"/>
        <v>1154919</v>
      </c>
      <c r="Q24" s="37">
        <f t="shared" si="1"/>
        <v>37886</v>
      </c>
      <c r="R24" s="37">
        <f t="shared" si="1"/>
        <v>8119092</v>
      </c>
      <c r="S24" s="37">
        <f t="shared" si="1"/>
        <v>1795608</v>
      </c>
      <c r="T24" s="37">
        <f t="shared" si="1"/>
        <v>3076769</v>
      </c>
      <c r="U24" s="37">
        <f t="shared" si="1"/>
        <v>-4233991</v>
      </c>
      <c r="V24" s="37">
        <f t="shared" si="1"/>
        <v>638386</v>
      </c>
      <c r="W24" s="37">
        <f t="shared" si="1"/>
        <v>-1717231</v>
      </c>
      <c r="X24" s="37">
        <f t="shared" si="1"/>
        <v>900233209</v>
      </c>
      <c r="Y24" s="37">
        <f t="shared" si="1"/>
        <v>-901950440</v>
      </c>
      <c r="Z24" s="38">
        <f>+IF(X24&lt;&gt;0,+(Y24/X24)*100,0)</f>
        <v>-100.19075401605187</v>
      </c>
      <c r="AA24" s="39">
        <f>SUM(AA15:AA23)</f>
        <v>900233209</v>
      </c>
    </row>
    <row r="25" spans="1:27" ht="12.75">
      <c r="A25" s="27" t="s">
        <v>50</v>
      </c>
      <c r="B25" s="28"/>
      <c r="C25" s="29">
        <f aca="true" t="shared" si="2" ref="C25:Y25">+C12+C24</f>
        <v>2359575726</v>
      </c>
      <c r="D25" s="29">
        <f>+D12+D24</f>
        <v>0</v>
      </c>
      <c r="E25" s="30">
        <f t="shared" si="2"/>
        <v>1691736271</v>
      </c>
      <c r="F25" s="31">
        <f t="shared" si="2"/>
        <v>1691736271</v>
      </c>
      <c r="G25" s="31">
        <f t="shared" si="2"/>
        <v>82227419</v>
      </c>
      <c r="H25" s="31">
        <f t="shared" si="2"/>
        <v>10461424</v>
      </c>
      <c r="I25" s="31">
        <f t="shared" si="2"/>
        <v>7559918</v>
      </c>
      <c r="J25" s="31">
        <f t="shared" si="2"/>
        <v>100248761</v>
      </c>
      <c r="K25" s="31">
        <f t="shared" si="2"/>
        <v>-25176378</v>
      </c>
      <c r="L25" s="31">
        <f t="shared" si="2"/>
        <v>1913593</v>
      </c>
      <c r="M25" s="31">
        <f t="shared" si="2"/>
        <v>26612814</v>
      </c>
      <c r="N25" s="31">
        <f t="shared" si="2"/>
        <v>3350029</v>
      </c>
      <c r="O25" s="31">
        <f t="shared" si="2"/>
        <v>-13864884</v>
      </c>
      <c r="P25" s="31">
        <f t="shared" si="2"/>
        <v>32377450</v>
      </c>
      <c r="Q25" s="31">
        <f t="shared" si="2"/>
        <v>10212121</v>
      </c>
      <c r="R25" s="31">
        <f t="shared" si="2"/>
        <v>28724687</v>
      </c>
      <c r="S25" s="31">
        <f t="shared" si="2"/>
        <v>20159980</v>
      </c>
      <c r="T25" s="31">
        <f t="shared" si="2"/>
        <v>16277980</v>
      </c>
      <c r="U25" s="31">
        <f t="shared" si="2"/>
        <v>12606649</v>
      </c>
      <c r="V25" s="31">
        <f t="shared" si="2"/>
        <v>49044609</v>
      </c>
      <c r="W25" s="31">
        <f t="shared" si="2"/>
        <v>181368086</v>
      </c>
      <c r="X25" s="31">
        <f t="shared" si="2"/>
        <v>1691736271</v>
      </c>
      <c r="Y25" s="31">
        <f t="shared" si="2"/>
        <v>-1510368185</v>
      </c>
      <c r="Z25" s="32">
        <f>+IF(X25&lt;&gt;0,+(Y25/X25)*100,0)</f>
        <v>-89.2791749453482</v>
      </c>
      <c r="AA25" s="33">
        <f>+AA12+AA24</f>
        <v>1691736271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51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52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53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54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55</v>
      </c>
      <c r="B31" s="17"/>
      <c r="C31" s="18">
        <v>4240626</v>
      </c>
      <c r="D31" s="18"/>
      <c r="E31" s="19">
        <v>4124450</v>
      </c>
      <c r="F31" s="20">
        <v>-195875548</v>
      </c>
      <c r="G31" s="20"/>
      <c r="H31" s="20">
        <v>9694</v>
      </c>
      <c r="I31" s="20">
        <v>21188</v>
      </c>
      <c r="J31" s="20">
        <v>30882</v>
      </c>
      <c r="K31" s="20">
        <v>21065</v>
      </c>
      <c r="L31" s="20">
        <v>2462</v>
      </c>
      <c r="M31" s="20">
        <v>-10936</v>
      </c>
      <c r="N31" s="20">
        <v>12591</v>
      </c>
      <c r="O31" s="20">
        <v>-1950</v>
      </c>
      <c r="P31" s="20">
        <v>818</v>
      </c>
      <c r="Q31" s="20">
        <v>-7163</v>
      </c>
      <c r="R31" s="20">
        <v>-8295</v>
      </c>
      <c r="S31" s="20"/>
      <c r="T31" s="20"/>
      <c r="U31" s="20">
        <v>3375</v>
      </c>
      <c r="V31" s="20">
        <v>3375</v>
      </c>
      <c r="W31" s="20">
        <v>38553</v>
      </c>
      <c r="X31" s="20">
        <v>4124450</v>
      </c>
      <c r="Y31" s="20">
        <v>-4085897</v>
      </c>
      <c r="Z31" s="21">
        <v>-99.07</v>
      </c>
      <c r="AA31" s="22">
        <v>-195875548</v>
      </c>
    </row>
    <row r="32" spans="1:27" ht="12.75">
      <c r="A32" s="23" t="s">
        <v>56</v>
      </c>
      <c r="B32" s="17"/>
      <c r="C32" s="18">
        <v>363908555</v>
      </c>
      <c r="D32" s="18"/>
      <c r="E32" s="19">
        <v>103106554</v>
      </c>
      <c r="F32" s="20">
        <v>103106554</v>
      </c>
      <c r="G32" s="20">
        <v>-332251</v>
      </c>
      <c r="H32" s="20">
        <v>-503331</v>
      </c>
      <c r="I32" s="20">
        <v>-4663586</v>
      </c>
      <c r="J32" s="20">
        <v>-5499168</v>
      </c>
      <c r="K32" s="20">
        <v>11426900</v>
      </c>
      <c r="L32" s="20">
        <v>3774713</v>
      </c>
      <c r="M32" s="20">
        <v>9350397</v>
      </c>
      <c r="N32" s="20">
        <v>24552010</v>
      </c>
      <c r="O32" s="20">
        <v>-11024970</v>
      </c>
      <c r="P32" s="20">
        <v>9257396</v>
      </c>
      <c r="Q32" s="20">
        <v>-7265186</v>
      </c>
      <c r="R32" s="20">
        <v>-9032760</v>
      </c>
      <c r="S32" s="20">
        <v>5734660</v>
      </c>
      <c r="T32" s="20">
        <v>-2208197</v>
      </c>
      <c r="U32" s="20">
        <v>12208822</v>
      </c>
      <c r="V32" s="20">
        <v>15735285</v>
      </c>
      <c r="W32" s="20">
        <v>25755367</v>
      </c>
      <c r="X32" s="20">
        <v>103106554</v>
      </c>
      <c r="Y32" s="20">
        <v>-77351187</v>
      </c>
      <c r="Z32" s="21">
        <v>-75.02</v>
      </c>
      <c r="AA32" s="22">
        <v>103106554</v>
      </c>
    </row>
    <row r="33" spans="1:27" ht="12.75">
      <c r="A33" s="23" t="s">
        <v>57</v>
      </c>
      <c r="B33" s="17"/>
      <c r="C33" s="18">
        <v>67513052</v>
      </c>
      <c r="D33" s="18"/>
      <c r="E33" s="19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1"/>
      <c r="AA33" s="22"/>
    </row>
    <row r="34" spans="1:27" ht="12.75">
      <c r="A34" s="27" t="s">
        <v>58</v>
      </c>
      <c r="B34" s="28"/>
      <c r="C34" s="29">
        <f aca="true" t="shared" si="3" ref="C34:Y34">SUM(C29:C33)</f>
        <v>435662233</v>
      </c>
      <c r="D34" s="29">
        <f>SUM(D29:D33)</f>
        <v>0</v>
      </c>
      <c r="E34" s="30">
        <f t="shared" si="3"/>
        <v>107231004</v>
      </c>
      <c r="F34" s="31">
        <f t="shared" si="3"/>
        <v>-92768994</v>
      </c>
      <c r="G34" s="31">
        <f t="shared" si="3"/>
        <v>-332251</v>
      </c>
      <c r="H34" s="31">
        <f t="shared" si="3"/>
        <v>-493637</v>
      </c>
      <c r="I34" s="31">
        <f t="shared" si="3"/>
        <v>-4642398</v>
      </c>
      <c r="J34" s="31">
        <f t="shared" si="3"/>
        <v>-5468286</v>
      </c>
      <c r="K34" s="31">
        <f t="shared" si="3"/>
        <v>11447965</v>
      </c>
      <c r="L34" s="31">
        <f t="shared" si="3"/>
        <v>3777175</v>
      </c>
      <c r="M34" s="31">
        <f t="shared" si="3"/>
        <v>9339461</v>
      </c>
      <c r="N34" s="31">
        <f t="shared" si="3"/>
        <v>24564601</v>
      </c>
      <c r="O34" s="31">
        <f t="shared" si="3"/>
        <v>-11026920</v>
      </c>
      <c r="P34" s="31">
        <f t="shared" si="3"/>
        <v>9258214</v>
      </c>
      <c r="Q34" s="31">
        <f t="shared" si="3"/>
        <v>-7272349</v>
      </c>
      <c r="R34" s="31">
        <f t="shared" si="3"/>
        <v>-9041055</v>
      </c>
      <c r="S34" s="31">
        <f t="shared" si="3"/>
        <v>5734660</v>
      </c>
      <c r="T34" s="31">
        <f t="shared" si="3"/>
        <v>-2208197</v>
      </c>
      <c r="U34" s="31">
        <f t="shared" si="3"/>
        <v>12212197</v>
      </c>
      <c r="V34" s="31">
        <f t="shared" si="3"/>
        <v>15738660</v>
      </c>
      <c r="W34" s="31">
        <f t="shared" si="3"/>
        <v>25793920</v>
      </c>
      <c r="X34" s="31">
        <f t="shared" si="3"/>
        <v>107231004</v>
      </c>
      <c r="Y34" s="31">
        <f t="shared" si="3"/>
        <v>-81437084</v>
      </c>
      <c r="Z34" s="32">
        <f>+IF(X34&lt;&gt;0,+(Y34/X34)*100,0)</f>
        <v>-75.94546442929882</v>
      </c>
      <c r="AA34" s="33">
        <f>SUM(AA29:AA33)</f>
        <v>-92768994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59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60</v>
      </c>
      <c r="B37" s="17"/>
      <c r="C37" s="18">
        <v>12330042</v>
      </c>
      <c r="D37" s="18"/>
      <c r="E37" s="19">
        <v>129000000</v>
      </c>
      <c r="F37" s="20">
        <v>129000000</v>
      </c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>
        <v>129000000</v>
      </c>
      <c r="Y37" s="20">
        <v>-129000000</v>
      </c>
      <c r="Z37" s="21">
        <v>-100</v>
      </c>
      <c r="AA37" s="22">
        <v>129000000</v>
      </c>
    </row>
    <row r="38" spans="1:27" ht="12.75">
      <c r="A38" s="23" t="s">
        <v>57</v>
      </c>
      <c r="B38" s="17"/>
      <c r="C38" s="18">
        <v>93545040</v>
      </c>
      <c r="D38" s="18"/>
      <c r="E38" s="19">
        <v>159769392</v>
      </c>
      <c r="F38" s="20">
        <v>159769392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159769392</v>
      </c>
      <c r="Y38" s="20">
        <v>-159769392</v>
      </c>
      <c r="Z38" s="21">
        <v>-100</v>
      </c>
      <c r="AA38" s="22">
        <v>159769392</v>
      </c>
    </row>
    <row r="39" spans="1:27" ht="12.75">
      <c r="A39" s="27" t="s">
        <v>61</v>
      </c>
      <c r="B39" s="35"/>
      <c r="C39" s="29">
        <f aca="true" t="shared" si="4" ref="C39:Y39">SUM(C37:C38)</f>
        <v>105875082</v>
      </c>
      <c r="D39" s="29">
        <f>SUM(D37:D38)</f>
        <v>0</v>
      </c>
      <c r="E39" s="36">
        <f t="shared" si="4"/>
        <v>288769392</v>
      </c>
      <c r="F39" s="37">
        <f t="shared" si="4"/>
        <v>288769392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288769392</v>
      </c>
      <c r="Y39" s="37">
        <f t="shared" si="4"/>
        <v>-288769392</v>
      </c>
      <c r="Z39" s="38">
        <f>+IF(X39&lt;&gt;0,+(Y39/X39)*100,0)</f>
        <v>-100</v>
      </c>
      <c r="AA39" s="39">
        <f>SUM(AA37:AA38)</f>
        <v>288769392</v>
      </c>
    </row>
    <row r="40" spans="1:27" ht="12.75">
      <c r="A40" s="27" t="s">
        <v>62</v>
      </c>
      <c r="B40" s="28"/>
      <c r="C40" s="29">
        <f aca="true" t="shared" si="5" ref="C40:Y40">+C34+C39</f>
        <v>541537315</v>
      </c>
      <c r="D40" s="29">
        <f>+D34+D39</f>
        <v>0</v>
      </c>
      <c r="E40" s="30">
        <f t="shared" si="5"/>
        <v>396000396</v>
      </c>
      <c r="F40" s="31">
        <f t="shared" si="5"/>
        <v>196000398</v>
      </c>
      <c r="G40" s="31">
        <f t="shared" si="5"/>
        <v>-332251</v>
      </c>
      <c r="H40" s="31">
        <f t="shared" si="5"/>
        <v>-493637</v>
      </c>
      <c r="I40" s="31">
        <f t="shared" si="5"/>
        <v>-4642398</v>
      </c>
      <c r="J40" s="31">
        <f t="shared" si="5"/>
        <v>-5468286</v>
      </c>
      <c r="K40" s="31">
        <f t="shared" si="5"/>
        <v>11447965</v>
      </c>
      <c r="L40" s="31">
        <f t="shared" si="5"/>
        <v>3777175</v>
      </c>
      <c r="M40" s="31">
        <f t="shared" si="5"/>
        <v>9339461</v>
      </c>
      <c r="N40" s="31">
        <f t="shared" si="5"/>
        <v>24564601</v>
      </c>
      <c r="O40" s="31">
        <f t="shared" si="5"/>
        <v>-11026920</v>
      </c>
      <c r="P40" s="31">
        <f t="shared" si="5"/>
        <v>9258214</v>
      </c>
      <c r="Q40" s="31">
        <f t="shared" si="5"/>
        <v>-7272349</v>
      </c>
      <c r="R40" s="31">
        <f t="shared" si="5"/>
        <v>-9041055</v>
      </c>
      <c r="S40" s="31">
        <f t="shared" si="5"/>
        <v>5734660</v>
      </c>
      <c r="T40" s="31">
        <f t="shared" si="5"/>
        <v>-2208197</v>
      </c>
      <c r="U40" s="31">
        <f t="shared" si="5"/>
        <v>12212197</v>
      </c>
      <c r="V40" s="31">
        <f t="shared" si="5"/>
        <v>15738660</v>
      </c>
      <c r="W40" s="31">
        <f t="shared" si="5"/>
        <v>25793920</v>
      </c>
      <c r="X40" s="31">
        <f t="shared" si="5"/>
        <v>396000396</v>
      </c>
      <c r="Y40" s="31">
        <f t="shared" si="5"/>
        <v>-370206476</v>
      </c>
      <c r="Z40" s="32">
        <f>+IF(X40&lt;&gt;0,+(Y40/X40)*100,0)</f>
        <v>-93.48639035199349</v>
      </c>
      <c r="AA40" s="33">
        <f>+AA34+AA39</f>
        <v>196000398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1818038411</v>
      </c>
      <c r="D42" s="43">
        <f>+D25-D40</f>
        <v>0</v>
      </c>
      <c r="E42" s="44">
        <f t="shared" si="6"/>
        <v>1295735875</v>
      </c>
      <c r="F42" s="45">
        <f t="shared" si="6"/>
        <v>1495735873</v>
      </c>
      <c r="G42" s="45">
        <f t="shared" si="6"/>
        <v>82559670</v>
      </c>
      <c r="H42" s="45">
        <f t="shared" si="6"/>
        <v>10955061</v>
      </c>
      <c r="I42" s="45">
        <f t="shared" si="6"/>
        <v>12202316</v>
      </c>
      <c r="J42" s="45">
        <f t="shared" si="6"/>
        <v>105717047</v>
      </c>
      <c r="K42" s="45">
        <f t="shared" si="6"/>
        <v>-36624343</v>
      </c>
      <c r="L42" s="45">
        <f t="shared" si="6"/>
        <v>-1863582</v>
      </c>
      <c r="M42" s="45">
        <f t="shared" si="6"/>
        <v>17273353</v>
      </c>
      <c r="N42" s="45">
        <f t="shared" si="6"/>
        <v>-21214572</v>
      </c>
      <c r="O42" s="45">
        <f t="shared" si="6"/>
        <v>-2837964</v>
      </c>
      <c r="P42" s="45">
        <f t="shared" si="6"/>
        <v>23119236</v>
      </c>
      <c r="Q42" s="45">
        <f t="shared" si="6"/>
        <v>17484470</v>
      </c>
      <c r="R42" s="45">
        <f t="shared" si="6"/>
        <v>37765742</v>
      </c>
      <c r="S42" s="45">
        <f t="shared" si="6"/>
        <v>14425320</v>
      </c>
      <c r="T42" s="45">
        <f t="shared" si="6"/>
        <v>18486177</v>
      </c>
      <c r="U42" s="45">
        <f t="shared" si="6"/>
        <v>394452</v>
      </c>
      <c r="V42" s="45">
        <f t="shared" si="6"/>
        <v>33305949</v>
      </c>
      <c r="W42" s="45">
        <f t="shared" si="6"/>
        <v>155574166</v>
      </c>
      <c r="X42" s="45">
        <f t="shared" si="6"/>
        <v>1295735875</v>
      </c>
      <c r="Y42" s="45">
        <f t="shared" si="6"/>
        <v>-1140161709</v>
      </c>
      <c r="Z42" s="46">
        <f>+IF(X42&lt;&gt;0,+(Y42/X42)*100,0)</f>
        <v>-87.99337357237253</v>
      </c>
      <c r="AA42" s="47">
        <f>+AA25-AA40</f>
        <v>1495735873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1793865778</v>
      </c>
      <c r="D45" s="18"/>
      <c r="E45" s="19">
        <v>1252496248</v>
      </c>
      <c r="F45" s="20">
        <v>1444241910</v>
      </c>
      <c r="G45" s="20"/>
      <c r="H45" s="20">
        <v>-227100</v>
      </c>
      <c r="I45" s="20"/>
      <c r="J45" s="20">
        <v>-227100</v>
      </c>
      <c r="K45" s="20"/>
      <c r="L45" s="20"/>
      <c r="M45" s="20"/>
      <c r="N45" s="20"/>
      <c r="O45" s="20"/>
      <c r="P45" s="20"/>
      <c r="Q45" s="20"/>
      <c r="R45" s="20"/>
      <c r="S45" s="20">
        <v>1804899</v>
      </c>
      <c r="T45" s="20">
        <v>5703465</v>
      </c>
      <c r="U45" s="20"/>
      <c r="V45" s="20">
        <v>7508364</v>
      </c>
      <c r="W45" s="20">
        <v>7281264</v>
      </c>
      <c r="X45" s="20">
        <v>1244309572</v>
      </c>
      <c r="Y45" s="20">
        <v>-1237028308</v>
      </c>
      <c r="Z45" s="48">
        <v>-99.41</v>
      </c>
      <c r="AA45" s="22">
        <v>1444241910</v>
      </c>
    </row>
    <row r="46" spans="1:27" ht="12.75">
      <c r="A46" s="23" t="s">
        <v>67</v>
      </c>
      <c r="B46" s="17"/>
      <c r="C46" s="18">
        <v>38052443</v>
      </c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2.75">
      <c r="A47" s="23"/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68</v>
      </c>
      <c r="B48" s="50" t="s">
        <v>64</v>
      </c>
      <c r="C48" s="51">
        <f aca="true" t="shared" si="7" ref="C48:Y48">SUM(C45:C47)</f>
        <v>1831918221</v>
      </c>
      <c r="D48" s="51">
        <f>SUM(D45:D47)</f>
        <v>0</v>
      </c>
      <c r="E48" s="52">
        <f t="shared" si="7"/>
        <v>1252496248</v>
      </c>
      <c r="F48" s="53">
        <f t="shared" si="7"/>
        <v>1444241910</v>
      </c>
      <c r="G48" s="53">
        <f t="shared" si="7"/>
        <v>0</v>
      </c>
      <c r="H48" s="53">
        <f t="shared" si="7"/>
        <v>-227100</v>
      </c>
      <c r="I48" s="53">
        <f t="shared" si="7"/>
        <v>0</v>
      </c>
      <c r="J48" s="53">
        <f t="shared" si="7"/>
        <v>-227100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1804899</v>
      </c>
      <c r="T48" s="53">
        <f t="shared" si="7"/>
        <v>5703465</v>
      </c>
      <c r="U48" s="53">
        <f t="shared" si="7"/>
        <v>0</v>
      </c>
      <c r="V48" s="53">
        <f t="shared" si="7"/>
        <v>7508364</v>
      </c>
      <c r="W48" s="53">
        <f t="shared" si="7"/>
        <v>7281264</v>
      </c>
      <c r="X48" s="53">
        <f t="shared" si="7"/>
        <v>1244309572</v>
      </c>
      <c r="Y48" s="53">
        <f t="shared" si="7"/>
        <v>-1237028308</v>
      </c>
      <c r="Z48" s="54">
        <f>+IF(X48&lt;&gt;0,+(Y48/X48)*100,0)</f>
        <v>-99.41483500859864</v>
      </c>
      <c r="AA48" s="55">
        <f>SUM(AA45:AA47)</f>
        <v>1444241910</v>
      </c>
    </row>
    <row r="49" spans="1:27" ht="12.75">
      <c r="A49" s="56" t="s">
        <v>96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97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98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7" t="s">
        <v>72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99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16421072</v>
      </c>
      <c r="D6" s="18"/>
      <c r="E6" s="19">
        <v>21742416</v>
      </c>
      <c r="F6" s="20">
        <v>16697679</v>
      </c>
      <c r="G6" s="20">
        <v>16421069</v>
      </c>
      <c r="H6" s="20">
        <v>-12337214</v>
      </c>
      <c r="I6" s="20">
        <v>-13869155</v>
      </c>
      <c r="J6" s="20">
        <v>-9785300</v>
      </c>
      <c r="K6" s="20">
        <v>-15911085</v>
      </c>
      <c r="L6" s="20">
        <v>6621729</v>
      </c>
      <c r="M6" s="20">
        <v>26936894</v>
      </c>
      <c r="N6" s="20">
        <v>17647538</v>
      </c>
      <c r="O6" s="20">
        <v>8141134</v>
      </c>
      <c r="P6" s="20">
        <v>527980</v>
      </c>
      <c r="Q6" s="20">
        <v>-14427697</v>
      </c>
      <c r="R6" s="20">
        <v>-5758583</v>
      </c>
      <c r="S6" s="20">
        <v>-10915142</v>
      </c>
      <c r="T6" s="20">
        <v>-7492703</v>
      </c>
      <c r="U6" s="20"/>
      <c r="V6" s="20">
        <v>-18407845</v>
      </c>
      <c r="W6" s="20">
        <v>-16304190</v>
      </c>
      <c r="X6" s="20">
        <v>16697679</v>
      </c>
      <c r="Y6" s="20">
        <v>-33001869</v>
      </c>
      <c r="Z6" s="21">
        <v>-197.64</v>
      </c>
      <c r="AA6" s="22">
        <v>16697679</v>
      </c>
    </row>
    <row r="7" spans="1:27" ht="12.75">
      <c r="A7" s="23" t="s">
        <v>34</v>
      </c>
      <c r="B7" s="17"/>
      <c r="C7" s="18">
        <v>121471647</v>
      </c>
      <c r="D7" s="18"/>
      <c r="E7" s="19">
        <v>90425484</v>
      </c>
      <c r="F7" s="20">
        <v>99000000</v>
      </c>
      <c r="G7" s="20">
        <v>121471649</v>
      </c>
      <c r="H7" s="20"/>
      <c r="I7" s="20"/>
      <c r="J7" s="20">
        <v>121471649</v>
      </c>
      <c r="K7" s="20"/>
      <c r="L7" s="20"/>
      <c r="M7" s="20"/>
      <c r="N7" s="20"/>
      <c r="O7" s="20"/>
      <c r="P7" s="20"/>
      <c r="Q7" s="20"/>
      <c r="R7" s="20"/>
      <c r="S7" s="20"/>
      <c r="T7" s="20">
        <v>6344598</v>
      </c>
      <c r="U7" s="20"/>
      <c r="V7" s="20">
        <v>6344598</v>
      </c>
      <c r="W7" s="20">
        <v>127816247</v>
      </c>
      <c r="X7" s="20">
        <v>99000000</v>
      </c>
      <c r="Y7" s="20">
        <v>28816247</v>
      </c>
      <c r="Z7" s="21">
        <v>29.11</v>
      </c>
      <c r="AA7" s="22">
        <v>99000000</v>
      </c>
    </row>
    <row r="8" spans="1:27" ht="12.75">
      <c r="A8" s="23" t="s">
        <v>35</v>
      </c>
      <c r="B8" s="17"/>
      <c r="C8" s="18">
        <v>23154381</v>
      </c>
      <c r="D8" s="18"/>
      <c r="E8" s="19">
        <v>26374920</v>
      </c>
      <c r="F8" s="20">
        <v>21163939</v>
      </c>
      <c r="G8" s="20">
        <v>48905423</v>
      </c>
      <c r="H8" s="20">
        <v>5062975</v>
      </c>
      <c r="I8" s="20">
        <v>-986323</v>
      </c>
      <c r="J8" s="20">
        <v>52982075</v>
      </c>
      <c r="K8" s="20">
        <v>2006426</v>
      </c>
      <c r="L8" s="20">
        <v>2922986</v>
      </c>
      <c r="M8" s="20">
        <v>3877571</v>
      </c>
      <c r="N8" s="20">
        <v>8806983</v>
      </c>
      <c r="O8" s="20">
        <v>3001594</v>
      </c>
      <c r="P8" s="20"/>
      <c r="Q8" s="20">
        <v>-85446</v>
      </c>
      <c r="R8" s="20">
        <v>2916148</v>
      </c>
      <c r="S8" s="20">
        <v>3128571</v>
      </c>
      <c r="T8" s="20">
        <v>4705275</v>
      </c>
      <c r="U8" s="20"/>
      <c r="V8" s="20">
        <v>7833846</v>
      </c>
      <c r="W8" s="20">
        <v>72539052</v>
      </c>
      <c r="X8" s="20">
        <v>21163939</v>
      </c>
      <c r="Y8" s="20">
        <v>51375113</v>
      </c>
      <c r="Z8" s="21">
        <v>242.75</v>
      </c>
      <c r="AA8" s="22">
        <v>21163939</v>
      </c>
    </row>
    <row r="9" spans="1:27" ht="12.75">
      <c r="A9" s="23" t="s">
        <v>36</v>
      </c>
      <c r="B9" s="17"/>
      <c r="C9" s="18">
        <v>113085892</v>
      </c>
      <c r="D9" s="18"/>
      <c r="E9" s="19">
        <v>27303348</v>
      </c>
      <c r="F9" s="20">
        <v>16899294</v>
      </c>
      <c r="G9" s="20">
        <v>112742719</v>
      </c>
      <c r="H9" s="20">
        <v>1435686</v>
      </c>
      <c r="I9" s="20">
        <v>2284999</v>
      </c>
      <c r="J9" s="20">
        <v>116463404</v>
      </c>
      <c r="K9" s="20">
        <v>1884185</v>
      </c>
      <c r="L9" s="20">
        <v>103634</v>
      </c>
      <c r="M9" s="20">
        <v>2886553</v>
      </c>
      <c r="N9" s="20">
        <v>4874372</v>
      </c>
      <c r="O9" s="20">
        <v>31527</v>
      </c>
      <c r="P9" s="20">
        <v>-200</v>
      </c>
      <c r="Q9" s="20">
        <v>841481</v>
      </c>
      <c r="R9" s="20">
        <v>872808</v>
      </c>
      <c r="S9" s="20">
        <v>827557</v>
      </c>
      <c r="T9" s="20">
        <v>642236</v>
      </c>
      <c r="U9" s="20"/>
      <c r="V9" s="20">
        <v>1469793</v>
      </c>
      <c r="W9" s="20">
        <v>123680377</v>
      </c>
      <c r="X9" s="20">
        <v>16899294</v>
      </c>
      <c r="Y9" s="20">
        <v>106781083</v>
      </c>
      <c r="Z9" s="21">
        <v>631.87</v>
      </c>
      <c r="AA9" s="22">
        <v>16899294</v>
      </c>
    </row>
    <row r="10" spans="1:27" ht="12.7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2.75">
      <c r="A11" s="23" t="s">
        <v>38</v>
      </c>
      <c r="B11" s="17"/>
      <c r="C11" s="18">
        <v>47774</v>
      </c>
      <c r="D11" s="18"/>
      <c r="E11" s="19">
        <v>162012</v>
      </c>
      <c r="F11" s="20">
        <v>64443</v>
      </c>
      <c r="G11" s="20">
        <v>47774</v>
      </c>
      <c r="H11" s="20"/>
      <c r="I11" s="20"/>
      <c r="J11" s="20">
        <v>47774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>
        <v>47774</v>
      </c>
      <c r="X11" s="20">
        <v>64443</v>
      </c>
      <c r="Y11" s="20">
        <v>-16669</v>
      </c>
      <c r="Z11" s="21">
        <v>-25.87</v>
      </c>
      <c r="AA11" s="22">
        <v>64443</v>
      </c>
    </row>
    <row r="12" spans="1:27" ht="12.75">
      <c r="A12" s="27" t="s">
        <v>39</v>
      </c>
      <c r="B12" s="28"/>
      <c r="C12" s="29">
        <f aca="true" t="shared" si="0" ref="C12:Y12">SUM(C6:C11)</f>
        <v>274180766</v>
      </c>
      <c r="D12" s="29">
        <f>SUM(D6:D11)</f>
        <v>0</v>
      </c>
      <c r="E12" s="30">
        <f t="shared" si="0"/>
        <v>166008180</v>
      </c>
      <c r="F12" s="31">
        <f t="shared" si="0"/>
        <v>153825355</v>
      </c>
      <c r="G12" s="31">
        <f t="shared" si="0"/>
        <v>299588634</v>
      </c>
      <c r="H12" s="31">
        <f t="shared" si="0"/>
        <v>-5838553</v>
      </c>
      <c r="I12" s="31">
        <f t="shared" si="0"/>
        <v>-12570479</v>
      </c>
      <c r="J12" s="31">
        <f t="shared" si="0"/>
        <v>281179602</v>
      </c>
      <c r="K12" s="31">
        <f t="shared" si="0"/>
        <v>-12020474</v>
      </c>
      <c r="L12" s="31">
        <f t="shared" si="0"/>
        <v>9648349</v>
      </c>
      <c r="M12" s="31">
        <f t="shared" si="0"/>
        <v>33701018</v>
      </c>
      <c r="N12" s="31">
        <f t="shared" si="0"/>
        <v>31328893</v>
      </c>
      <c r="O12" s="31">
        <f t="shared" si="0"/>
        <v>11174255</v>
      </c>
      <c r="P12" s="31">
        <f t="shared" si="0"/>
        <v>527780</v>
      </c>
      <c r="Q12" s="31">
        <f t="shared" si="0"/>
        <v>-13671662</v>
      </c>
      <c r="R12" s="31">
        <f t="shared" si="0"/>
        <v>-1969627</v>
      </c>
      <c r="S12" s="31">
        <f t="shared" si="0"/>
        <v>-6959014</v>
      </c>
      <c r="T12" s="31">
        <f t="shared" si="0"/>
        <v>4199406</v>
      </c>
      <c r="U12" s="31">
        <f t="shared" si="0"/>
        <v>0</v>
      </c>
      <c r="V12" s="31">
        <f t="shared" si="0"/>
        <v>-2759608</v>
      </c>
      <c r="W12" s="31">
        <f t="shared" si="0"/>
        <v>307779260</v>
      </c>
      <c r="X12" s="31">
        <f t="shared" si="0"/>
        <v>153825355</v>
      </c>
      <c r="Y12" s="31">
        <f t="shared" si="0"/>
        <v>153953905</v>
      </c>
      <c r="Z12" s="32">
        <f>+IF(X12&lt;&gt;0,+(Y12/X12)*100,0)</f>
        <v>100.0835687978747</v>
      </c>
      <c r="AA12" s="33">
        <f>SUM(AA6:AA11)</f>
        <v>153825355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>
        <v>8750000</v>
      </c>
      <c r="D17" s="18"/>
      <c r="E17" s="19">
        <v>14162640</v>
      </c>
      <c r="F17" s="20">
        <v>8950000</v>
      </c>
      <c r="G17" s="20">
        <v>6796836</v>
      </c>
      <c r="H17" s="20"/>
      <c r="I17" s="20"/>
      <c r="J17" s="20">
        <v>6796836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>
        <v>6796836</v>
      </c>
      <c r="X17" s="20">
        <v>8950000</v>
      </c>
      <c r="Y17" s="20">
        <v>-2153164</v>
      </c>
      <c r="Z17" s="21">
        <v>-24.06</v>
      </c>
      <c r="AA17" s="22">
        <v>8950000</v>
      </c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479244516</v>
      </c>
      <c r="D19" s="18"/>
      <c r="E19" s="19">
        <v>317448780</v>
      </c>
      <c r="F19" s="20">
        <v>530200877</v>
      </c>
      <c r="G19" s="20">
        <v>490329667</v>
      </c>
      <c r="H19" s="20">
        <v>8486526</v>
      </c>
      <c r="I19" s="20">
        <v>11876827</v>
      </c>
      <c r="J19" s="20">
        <v>510693020</v>
      </c>
      <c r="K19" s="20">
        <v>7694995</v>
      </c>
      <c r="L19" s="20">
        <v>137517</v>
      </c>
      <c r="M19" s="20">
        <v>16288786</v>
      </c>
      <c r="N19" s="20">
        <v>24121298</v>
      </c>
      <c r="O19" s="20"/>
      <c r="P19" s="20"/>
      <c r="Q19" s="20">
        <v>2679293</v>
      </c>
      <c r="R19" s="20">
        <v>2679293</v>
      </c>
      <c r="S19" s="20">
        <v>1375494</v>
      </c>
      <c r="T19" s="20">
        <v>2348822</v>
      </c>
      <c r="U19" s="20"/>
      <c r="V19" s="20">
        <v>3724316</v>
      </c>
      <c r="W19" s="20">
        <v>541217927</v>
      </c>
      <c r="X19" s="20">
        <v>530200877</v>
      </c>
      <c r="Y19" s="20">
        <v>11017050</v>
      </c>
      <c r="Z19" s="21">
        <v>2.08</v>
      </c>
      <c r="AA19" s="22">
        <v>530200877</v>
      </c>
    </row>
    <row r="20" spans="1:27" ht="12.75">
      <c r="A20" s="23"/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46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47</v>
      </c>
      <c r="B22" s="17"/>
      <c r="C22" s="18">
        <v>298294</v>
      </c>
      <c r="D22" s="18"/>
      <c r="E22" s="19">
        <v>1150596</v>
      </c>
      <c r="F22" s="20">
        <v>1267623</v>
      </c>
      <c r="G22" s="20">
        <v>462992</v>
      </c>
      <c r="H22" s="20"/>
      <c r="I22" s="20"/>
      <c r="J22" s="20">
        <v>462992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>
        <v>462992</v>
      </c>
      <c r="X22" s="20">
        <v>1267623</v>
      </c>
      <c r="Y22" s="20">
        <v>-804631</v>
      </c>
      <c r="Z22" s="21">
        <v>-63.48</v>
      </c>
      <c r="AA22" s="22">
        <v>1267623</v>
      </c>
    </row>
    <row r="23" spans="1:27" ht="12.75">
      <c r="A23" s="23" t="s">
        <v>48</v>
      </c>
      <c r="B23" s="17"/>
      <c r="C23" s="18">
        <v>222000</v>
      </c>
      <c r="D23" s="18"/>
      <c r="E23" s="19"/>
      <c r="F23" s="20">
        <v>372500</v>
      </c>
      <c r="G23" s="24">
        <v>222000</v>
      </c>
      <c r="H23" s="24"/>
      <c r="I23" s="24"/>
      <c r="J23" s="20">
        <v>222000</v>
      </c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>
        <v>222000</v>
      </c>
      <c r="X23" s="20">
        <v>372500</v>
      </c>
      <c r="Y23" s="24">
        <v>-150500</v>
      </c>
      <c r="Z23" s="25">
        <v>-40.4</v>
      </c>
      <c r="AA23" s="26">
        <v>372500</v>
      </c>
    </row>
    <row r="24" spans="1:27" ht="12.75">
      <c r="A24" s="27" t="s">
        <v>49</v>
      </c>
      <c r="B24" s="35"/>
      <c r="C24" s="29">
        <f aca="true" t="shared" si="1" ref="C24:Y24">SUM(C15:C23)</f>
        <v>488514810</v>
      </c>
      <c r="D24" s="29">
        <f>SUM(D15:D23)</f>
        <v>0</v>
      </c>
      <c r="E24" s="36">
        <f t="shared" si="1"/>
        <v>332762016</v>
      </c>
      <c r="F24" s="37">
        <f t="shared" si="1"/>
        <v>540791000</v>
      </c>
      <c r="G24" s="37">
        <f t="shared" si="1"/>
        <v>497811495</v>
      </c>
      <c r="H24" s="37">
        <f t="shared" si="1"/>
        <v>8486526</v>
      </c>
      <c r="I24" s="37">
        <f t="shared" si="1"/>
        <v>11876827</v>
      </c>
      <c r="J24" s="37">
        <f t="shared" si="1"/>
        <v>518174848</v>
      </c>
      <c r="K24" s="37">
        <f t="shared" si="1"/>
        <v>7694995</v>
      </c>
      <c r="L24" s="37">
        <f t="shared" si="1"/>
        <v>137517</v>
      </c>
      <c r="M24" s="37">
        <f t="shared" si="1"/>
        <v>16288786</v>
      </c>
      <c r="N24" s="37">
        <f t="shared" si="1"/>
        <v>24121298</v>
      </c>
      <c r="O24" s="37">
        <f t="shared" si="1"/>
        <v>0</v>
      </c>
      <c r="P24" s="37">
        <f t="shared" si="1"/>
        <v>0</v>
      </c>
      <c r="Q24" s="37">
        <f t="shared" si="1"/>
        <v>2679293</v>
      </c>
      <c r="R24" s="37">
        <f t="shared" si="1"/>
        <v>2679293</v>
      </c>
      <c r="S24" s="37">
        <f t="shared" si="1"/>
        <v>1375494</v>
      </c>
      <c r="T24" s="37">
        <f t="shared" si="1"/>
        <v>2348822</v>
      </c>
      <c r="U24" s="37">
        <f t="shared" si="1"/>
        <v>0</v>
      </c>
      <c r="V24" s="37">
        <f t="shared" si="1"/>
        <v>3724316</v>
      </c>
      <c r="W24" s="37">
        <f t="shared" si="1"/>
        <v>548699755</v>
      </c>
      <c r="X24" s="37">
        <f t="shared" si="1"/>
        <v>540791000</v>
      </c>
      <c r="Y24" s="37">
        <f t="shared" si="1"/>
        <v>7908755</v>
      </c>
      <c r="Z24" s="38">
        <f>+IF(X24&lt;&gt;0,+(Y24/X24)*100,0)</f>
        <v>1.4624420524749857</v>
      </c>
      <c r="AA24" s="39">
        <f>SUM(AA15:AA23)</f>
        <v>540791000</v>
      </c>
    </row>
    <row r="25" spans="1:27" ht="12.75">
      <c r="A25" s="27" t="s">
        <v>50</v>
      </c>
      <c r="B25" s="28"/>
      <c r="C25" s="29">
        <f aca="true" t="shared" si="2" ref="C25:Y25">+C12+C24</f>
        <v>762695576</v>
      </c>
      <c r="D25" s="29">
        <f>+D12+D24</f>
        <v>0</v>
      </c>
      <c r="E25" s="30">
        <f t="shared" si="2"/>
        <v>498770196</v>
      </c>
      <c r="F25" s="31">
        <f t="shared" si="2"/>
        <v>694616355</v>
      </c>
      <c r="G25" s="31">
        <f t="shared" si="2"/>
        <v>797400129</v>
      </c>
      <c r="H25" s="31">
        <f t="shared" si="2"/>
        <v>2647973</v>
      </c>
      <c r="I25" s="31">
        <f t="shared" si="2"/>
        <v>-693652</v>
      </c>
      <c r="J25" s="31">
        <f t="shared" si="2"/>
        <v>799354450</v>
      </c>
      <c r="K25" s="31">
        <f t="shared" si="2"/>
        <v>-4325479</v>
      </c>
      <c r="L25" s="31">
        <f t="shared" si="2"/>
        <v>9785866</v>
      </c>
      <c r="M25" s="31">
        <f t="shared" si="2"/>
        <v>49989804</v>
      </c>
      <c r="N25" s="31">
        <f t="shared" si="2"/>
        <v>55450191</v>
      </c>
      <c r="O25" s="31">
        <f t="shared" si="2"/>
        <v>11174255</v>
      </c>
      <c r="P25" s="31">
        <f t="shared" si="2"/>
        <v>527780</v>
      </c>
      <c r="Q25" s="31">
        <f t="shared" si="2"/>
        <v>-10992369</v>
      </c>
      <c r="R25" s="31">
        <f t="shared" si="2"/>
        <v>709666</v>
      </c>
      <c r="S25" s="31">
        <f t="shared" si="2"/>
        <v>-5583520</v>
      </c>
      <c r="T25" s="31">
        <f t="shared" si="2"/>
        <v>6548228</v>
      </c>
      <c r="U25" s="31">
        <f t="shared" si="2"/>
        <v>0</v>
      </c>
      <c r="V25" s="31">
        <f t="shared" si="2"/>
        <v>964708</v>
      </c>
      <c r="W25" s="31">
        <f t="shared" si="2"/>
        <v>856479015</v>
      </c>
      <c r="X25" s="31">
        <f t="shared" si="2"/>
        <v>694616355</v>
      </c>
      <c r="Y25" s="31">
        <f t="shared" si="2"/>
        <v>161862660</v>
      </c>
      <c r="Z25" s="32">
        <f>+IF(X25&lt;&gt;0,+(Y25/X25)*100,0)</f>
        <v>23.302454489428197</v>
      </c>
      <c r="AA25" s="33">
        <f>+AA12+AA24</f>
        <v>694616355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51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52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53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54</v>
      </c>
      <c r="B30" s="17"/>
      <c r="C30" s="18"/>
      <c r="D30" s="18"/>
      <c r="E30" s="19"/>
      <c r="F30" s="20">
        <v>1300263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1300263</v>
      </c>
      <c r="Y30" s="20">
        <v>-1300263</v>
      </c>
      <c r="Z30" s="21">
        <v>-100</v>
      </c>
      <c r="AA30" s="22">
        <v>1300263</v>
      </c>
    </row>
    <row r="31" spans="1:27" ht="12.75">
      <c r="A31" s="23" t="s">
        <v>55</v>
      </c>
      <c r="B31" s="17"/>
      <c r="C31" s="18">
        <v>1185451</v>
      </c>
      <c r="D31" s="18"/>
      <c r="E31" s="19"/>
      <c r="F31" s="20">
        <v>947661</v>
      </c>
      <c r="G31" s="20">
        <v>1185451</v>
      </c>
      <c r="H31" s="20">
        <v>17019</v>
      </c>
      <c r="I31" s="20">
        <v>9218</v>
      </c>
      <c r="J31" s="20">
        <v>1211688</v>
      </c>
      <c r="K31" s="20">
        <v>15506</v>
      </c>
      <c r="L31" s="20">
        <v>-28125</v>
      </c>
      <c r="M31" s="20">
        <v>350</v>
      </c>
      <c r="N31" s="20">
        <v>-12269</v>
      </c>
      <c r="O31" s="20">
        <v>5649</v>
      </c>
      <c r="P31" s="20">
        <v>3264</v>
      </c>
      <c r="Q31" s="20">
        <v>1632</v>
      </c>
      <c r="R31" s="20">
        <v>10545</v>
      </c>
      <c r="S31" s="20"/>
      <c r="T31" s="20">
        <v>4896</v>
      </c>
      <c r="U31" s="20"/>
      <c r="V31" s="20">
        <v>4896</v>
      </c>
      <c r="W31" s="20">
        <v>1214860</v>
      </c>
      <c r="X31" s="20">
        <v>947661</v>
      </c>
      <c r="Y31" s="20">
        <v>267199</v>
      </c>
      <c r="Z31" s="21">
        <v>28.2</v>
      </c>
      <c r="AA31" s="22">
        <v>947661</v>
      </c>
    </row>
    <row r="32" spans="1:27" ht="12.75">
      <c r="A32" s="23" t="s">
        <v>56</v>
      </c>
      <c r="B32" s="17"/>
      <c r="C32" s="18">
        <v>135649335</v>
      </c>
      <c r="D32" s="18"/>
      <c r="E32" s="19">
        <v>68099992</v>
      </c>
      <c r="F32" s="20">
        <v>23082930</v>
      </c>
      <c r="G32" s="20">
        <v>135799810</v>
      </c>
      <c r="H32" s="20">
        <v>-4144201</v>
      </c>
      <c r="I32" s="20">
        <v>-4450527</v>
      </c>
      <c r="J32" s="20">
        <v>127205082</v>
      </c>
      <c r="K32" s="20">
        <v>-6371173</v>
      </c>
      <c r="L32" s="20">
        <v>8186689</v>
      </c>
      <c r="M32" s="20">
        <v>4977712</v>
      </c>
      <c r="N32" s="20">
        <v>6793228</v>
      </c>
      <c r="O32" s="20">
        <v>15390358</v>
      </c>
      <c r="P32" s="20">
        <v>-84892</v>
      </c>
      <c r="Q32" s="20">
        <v>-6555762</v>
      </c>
      <c r="R32" s="20">
        <v>8749704</v>
      </c>
      <c r="S32" s="20">
        <v>-9496181</v>
      </c>
      <c r="T32" s="20">
        <v>-3035388</v>
      </c>
      <c r="U32" s="20"/>
      <c r="V32" s="20">
        <v>-12531569</v>
      </c>
      <c r="W32" s="20">
        <v>130216445</v>
      </c>
      <c r="X32" s="20">
        <v>23082930</v>
      </c>
      <c r="Y32" s="20">
        <v>107133515</v>
      </c>
      <c r="Z32" s="21">
        <v>464.12</v>
      </c>
      <c r="AA32" s="22">
        <v>23082930</v>
      </c>
    </row>
    <row r="33" spans="1:27" ht="12.75">
      <c r="A33" s="23" t="s">
        <v>57</v>
      </c>
      <c r="B33" s="17"/>
      <c r="C33" s="18">
        <v>16315268</v>
      </c>
      <c r="D33" s="18"/>
      <c r="E33" s="19">
        <v>9373200</v>
      </c>
      <c r="F33" s="20">
        <v>8947215</v>
      </c>
      <c r="G33" s="20">
        <v>13513782</v>
      </c>
      <c r="H33" s="20"/>
      <c r="I33" s="20"/>
      <c r="J33" s="20">
        <v>13513782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>
        <v>13513782</v>
      </c>
      <c r="X33" s="20">
        <v>8947215</v>
      </c>
      <c r="Y33" s="20">
        <v>4566567</v>
      </c>
      <c r="Z33" s="21">
        <v>51.04</v>
      </c>
      <c r="AA33" s="22">
        <v>8947215</v>
      </c>
    </row>
    <row r="34" spans="1:27" ht="12.75">
      <c r="A34" s="27" t="s">
        <v>58</v>
      </c>
      <c r="B34" s="28"/>
      <c r="C34" s="29">
        <f aca="true" t="shared" si="3" ref="C34:Y34">SUM(C29:C33)</f>
        <v>153150054</v>
      </c>
      <c r="D34" s="29">
        <f>SUM(D29:D33)</f>
        <v>0</v>
      </c>
      <c r="E34" s="30">
        <f t="shared" si="3"/>
        <v>77473192</v>
      </c>
      <c r="F34" s="31">
        <f t="shared" si="3"/>
        <v>34278069</v>
      </c>
      <c r="G34" s="31">
        <f t="shared" si="3"/>
        <v>150499043</v>
      </c>
      <c r="H34" s="31">
        <f t="shared" si="3"/>
        <v>-4127182</v>
      </c>
      <c r="I34" s="31">
        <f t="shared" si="3"/>
        <v>-4441309</v>
      </c>
      <c r="J34" s="31">
        <f t="shared" si="3"/>
        <v>141930552</v>
      </c>
      <c r="K34" s="31">
        <f t="shared" si="3"/>
        <v>-6355667</v>
      </c>
      <c r="L34" s="31">
        <f t="shared" si="3"/>
        <v>8158564</v>
      </c>
      <c r="M34" s="31">
        <f t="shared" si="3"/>
        <v>4978062</v>
      </c>
      <c r="N34" s="31">
        <f t="shared" si="3"/>
        <v>6780959</v>
      </c>
      <c r="O34" s="31">
        <f t="shared" si="3"/>
        <v>15396007</v>
      </c>
      <c r="P34" s="31">
        <f t="shared" si="3"/>
        <v>-81628</v>
      </c>
      <c r="Q34" s="31">
        <f t="shared" si="3"/>
        <v>-6554130</v>
      </c>
      <c r="R34" s="31">
        <f t="shared" si="3"/>
        <v>8760249</v>
      </c>
      <c r="S34" s="31">
        <f t="shared" si="3"/>
        <v>-9496181</v>
      </c>
      <c r="T34" s="31">
        <f t="shared" si="3"/>
        <v>-3030492</v>
      </c>
      <c r="U34" s="31">
        <f t="shared" si="3"/>
        <v>0</v>
      </c>
      <c r="V34" s="31">
        <f t="shared" si="3"/>
        <v>-12526673</v>
      </c>
      <c r="W34" s="31">
        <f t="shared" si="3"/>
        <v>144945087</v>
      </c>
      <c r="X34" s="31">
        <f t="shared" si="3"/>
        <v>34278069</v>
      </c>
      <c r="Y34" s="31">
        <f t="shared" si="3"/>
        <v>110667018</v>
      </c>
      <c r="Z34" s="32">
        <f>+IF(X34&lt;&gt;0,+(Y34/X34)*100,0)</f>
        <v>322.8507941914698</v>
      </c>
      <c r="AA34" s="33">
        <f>SUM(AA29:AA33)</f>
        <v>34278069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59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60</v>
      </c>
      <c r="B37" s="17"/>
      <c r="C37" s="18">
        <v>4705211</v>
      </c>
      <c r="D37" s="18"/>
      <c r="E37" s="19"/>
      <c r="F37" s="20">
        <v>2171243</v>
      </c>
      <c r="G37" s="20">
        <v>-1129367</v>
      </c>
      <c r="H37" s="20"/>
      <c r="I37" s="20"/>
      <c r="J37" s="20">
        <v>-1129367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>
        <v>-1129367</v>
      </c>
      <c r="X37" s="20">
        <v>2171243</v>
      </c>
      <c r="Y37" s="20">
        <v>-3300610</v>
      </c>
      <c r="Z37" s="21">
        <v>-152.01</v>
      </c>
      <c r="AA37" s="22">
        <v>2171243</v>
      </c>
    </row>
    <row r="38" spans="1:27" ht="12.75">
      <c r="A38" s="23" t="s">
        <v>57</v>
      </c>
      <c r="B38" s="17"/>
      <c r="C38" s="18">
        <v>3676788</v>
      </c>
      <c r="D38" s="18"/>
      <c r="E38" s="19">
        <v>12369216</v>
      </c>
      <c r="F38" s="20">
        <v>12013993</v>
      </c>
      <c r="G38" s="20">
        <v>3698284</v>
      </c>
      <c r="H38" s="20"/>
      <c r="I38" s="20"/>
      <c r="J38" s="20">
        <v>3698284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>
        <v>3698284</v>
      </c>
      <c r="X38" s="20">
        <v>12013993</v>
      </c>
      <c r="Y38" s="20">
        <v>-8315709</v>
      </c>
      <c r="Z38" s="21">
        <v>-69.22</v>
      </c>
      <c r="AA38" s="22">
        <v>12013993</v>
      </c>
    </row>
    <row r="39" spans="1:27" ht="12.75">
      <c r="A39" s="27" t="s">
        <v>61</v>
      </c>
      <c r="B39" s="35"/>
      <c r="C39" s="29">
        <f aca="true" t="shared" si="4" ref="C39:Y39">SUM(C37:C38)</f>
        <v>8381999</v>
      </c>
      <c r="D39" s="29">
        <f>SUM(D37:D38)</f>
        <v>0</v>
      </c>
      <c r="E39" s="36">
        <f t="shared" si="4"/>
        <v>12369216</v>
      </c>
      <c r="F39" s="37">
        <f t="shared" si="4"/>
        <v>14185236</v>
      </c>
      <c r="G39" s="37">
        <f t="shared" si="4"/>
        <v>2568917</v>
      </c>
      <c r="H39" s="37">
        <f t="shared" si="4"/>
        <v>0</v>
      </c>
      <c r="I39" s="37">
        <f t="shared" si="4"/>
        <v>0</v>
      </c>
      <c r="J39" s="37">
        <f t="shared" si="4"/>
        <v>2568917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2568917</v>
      </c>
      <c r="X39" s="37">
        <f t="shared" si="4"/>
        <v>14185236</v>
      </c>
      <c r="Y39" s="37">
        <f t="shared" si="4"/>
        <v>-11616319</v>
      </c>
      <c r="Z39" s="38">
        <f>+IF(X39&lt;&gt;0,+(Y39/X39)*100,0)</f>
        <v>-81.89020612699007</v>
      </c>
      <c r="AA39" s="39">
        <f>SUM(AA37:AA38)</f>
        <v>14185236</v>
      </c>
    </row>
    <row r="40" spans="1:27" ht="12.75">
      <c r="A40" s="27" t="s">
        <v>62</v>
      </c>
      <c r="B40" s="28"/>
      <c r="C40" s="29">
        <f aca="true" t="shared" si="5" ref="C40:Y40">+C34+C39</f>
        <v>161532053</v>
      </c>
      <c r="D40" s="29">
        <f>+D34+D39</f>
        <v>0</v>
      </c>
      <c r="E40" s="30">
        <f t="shared" si="5"/>
        <v>89842408</v>
      </c>
      <c r="F40" s="31">
        <f t="shared" si="5"/>
        <v>48463305</v>
      </c>
      <c r="G40" s="31">
        <f t="shared" si="5"/>
        <v>153067960</v>
      </c>
      <c r="H40" s="31">
        <f t="shared" si="5"/>
        <v>-4127182</v>
      </c>
      <c r="I40" s="31">
        <f t="shared" si="5"/>
        <v>-4441309</v>
      </c>
      <c r="J40" s="31">
        <f t="shared" si="5"/>
        <v>144499469</v>
      </c>
      <c r="K40" s="31">
        <f t="shared" si="5"/>
        <v>-6355667</v>
      </c>
      <c r="L40" s="31">
        <f t="shared" si="5"/>
        <v>8158564</v>
      </c>
      <c r="M40" s="31">
        <f t="shared" si="5"/>
        <v>4978062</v>
      </c>
      <c r="N40" s="31">
        <f t="shared" si="5"/>
        <v>6780959</v>
      </c>
      <c r="O40" s="31">
        <f t="shared" si="5"/>
        <v>15396007</v>
      </c>
      <c r="P40" s="31">
        <f t="shared" si="5"/>
        <v>-81628</v>
      </c>
      <c r="Q40" s="31">
        <f t="shared" si="5"/>
        <v>-6554130</v>
      </c>
      <c r="R40" s="31">
        <f t="shared" si="5"/>
        <v>8760249</v>
      </c>
      <c r="S40" s="31">
        <f t="shared" si="5"/>
        <v>-9496181</v>
      </c>
      <c r="T40" s="31">
        <f t="shared" si="5"/>
        <v>-3030492</v>
      </c>
      <c r="U40" s="31">
        <f t="shared" si="5"/>
        <v>0</v>
      </c>
      <c r="V40" s="31">
        <f t="shared" si="5"/>
        <v>-12526673</v>
      </c>
      <c r="W40" s="31">
        <f t="shared" si="5"/>
        <v>147514004</v>
      </c>
      <c r="X40" s="31">
        <f t="shared" si="5"/>
        <v>48463305</v>
      </c>
      <c r="Y40" s="31">
        <f t="shared" si="5"/>
        <v>99050699</v>
      </c>
      <c r="Z40" s="32">
        <f>+IF(X40&lt;&gt;0,+(Y40/X40)*100,0)</f>
        <v>204.38288102720193</v>
      </c>
      <c r="AA40" s="33">
        <f>+AA34+AA39</f>
        <v>48463305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601163523</v>
      </c>
      <c r="D42" s="43">
        <f>+D25-D40</f>
        <v>0</v>
      </c>
      <c r="E42" s="44">
        <f t="shared" si="6"/>
        <v>408927788</v>
      </c>
      <c r="F42" s="45">
        <f t="shared" si="6"/>
        <v>646153050</v>
      </c>
      <c r="G42" s="45">
        <f t="shared" si="6"/>
        <v>644332169</v>
      </c>
      <c r="H42" s="45">
        <f t="shared" si="6"/>
        <v>6775155</v>
      </c>
      <c r="I42" s="45">
        <f t="shared" si="6"/>
        <v>3747657</v>
      </c>
      <c r="J42" s="45">
        <f t="shared" si="6"/>
        <v>654854981</v>
      </c>
      <c r="K42" s="45">
        <f t="shared" si="6"/>
        <v>2030188</v>
      </c>
      <c r="L42" s="45">
        <f t="shared" si="6"/>
        <v>1627302</v>
      </c>
      <c r="M42" s="45">
        <f t="shared" si="6"/>
        <v>45011742</v>
      </c>
      <c r="N42" s="45">
        <f t="shared" si="6"/>
        <v>48669232</v>
      </c>
      <c r="O42" s="45">
        <f t="shared" si="6"/>
        <v>-4221752</v>
      </c>
      <c r="P42" s="45">
        <f t="shared" si="6"/>
        <v>609408</v>
      </c>
      <c r="Q42" s="45">
        <f t="shared" si="6"/>
        <v>-4438239</v>
      </c>
      <c r="R42" s="45">
        <f t="shared" si="6"/>
        <v>-8050583</v>
      </c>
      <c r="S42" s="45">
        <f t="shared" si="6"/>
        <v>3912661</v>
      </c>
      <c r="T42" s="45">
        <f t="shared" si="6"/>
        <v>9578720</v>
      </c>
      <c r="U42" s="45">
        <f t="shared" si="6"/>
        <v>0</v>
      </c>
      <c r="V42" s="45">
        <f t="shared" si="6"/>
        <v>13491381</v>
      </c>
      <c r="W42" s="45">
        <f t="shared" si="6"/>
        <v>708965011</v>
      </c>
      <c r="X42" s="45">
        <f t="shared" si="6"/>
        <v>646153050</v>
      </c>
      <c r="Y42" s="45">
        <f t="shared" si="6"/>
        <v>62811961</v>
      </c>
      <c r="Z42" s="46">
        <f>+IF(X42&lt;&gt;0,+(Y42/X42)*100,0)</f>
        <v>9.720910703741165</v>
      </c>
      <c r="AA42" s="47">
        <f>+AA25-AA40</f>
        <v>646153050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526959009</v>
      </c>
      <c r="D45" s="18"/>
      <c r="E45" s="19">
        <v>356617976</v>
      </c>
      <c r="F45" s="20">
        <v>591598203</v>
      </c>
      <c r="G45" s="20">
        <v>644332169</v>
      </c>
      <c r="H45" s="20"/>
      <c r="I45" s="20"/>
      <c r="J45" s="20">
        <v>644332169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644332169</v>
      </c>
      <c r="X45" s="20">
        <v>591598203</v>
      </c>
      <c r="Y45" s="20">
        <v>52733966</v>
      </c>
      <c r="Z45" s="48">
        <v>8.91</v>
      </c>
      <c r="AA45" s="22">
        <v>591598203</v>
      </c>
    </row>
    <row r="46" spans="1:27" ht="12.7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2.75">
      <c r="A47" s="23"/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68</v>
      </c>
      <c r="B48" s="50" t="s">
        <v>64</v>
      </c>
      <c r="C48" s="51">
        <f aca="true" t="shared" si="7" ref="C48:Y48">SUM(C45:C47)</f>
        <v>526959009</v>
      </c>
      <c r="D48" s="51">
        <f>SUM(D45:D47)</f>
        <v>0</v>
      </c>
      <c r="E48" s="52">
        <f t="shared" si="7"/>
        <v>356617976</v>
      </c>
      <c r="F48" s="53">
        <f t="shared" si="7"/>
        <v>591598203</v>
      </c>
      <c r="G48" s="53">
        <f t="shared" si="7"/>
        <v>644332169</v>
      </c>
      <c r="H48" s="53">
        <f t="shared" si="7"/>
        <v>0</v>
      </c>
      <c r="I48" s="53">
        <f t="shared" si="7"/>
        <v>0</v>
      </c>
      <c r="J48" s="53">
        <f t="shared" si="7"/>
        <v>644332169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644332169</v>
      </c>
      <c r="X48" s="53">
        <f t="shared" si="7"/>
        <v>591598203</v>
      </c>
      <c r="Y48" s="53">
        <f t="shared" si="7"/>
        <v>52733966</v>
      </c>
      <c r="Z48" s="54">
        <f>+IF(X48&lt;&gt;0,+(Y48/X48)*100,0)</f>
        <v>8.913814432259187</v>
      </c>
      <c r="AA48" s="55">
        <f>SUM(AA45:AA47)</f>
        <v>591598203</v>
      </c>
    </row>
    <row r="49" spans="1:27" ht="12.75">
      <c r="A49" s="56" t="s">
        <v>96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97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98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7" t="s">
        <v>73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99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/>
      <c r="D6" s="18"/>
      <c r="E6" s="19">
        <v>-88707119</v>
      </c>
      <c r="F6" s="20">
        <v>-20974155</v>
      </c>
      <c r="G6" s="20">
        <v>610855068</v>
      </c>
      <c r="H6" s="20">
        <v>-136800960</v>
      </c>
      <c r="I6" s="20">
        <v>-64743072</v>
      </c>
      <c r="J6" s="20">
        <v>409311036</v>
      </c>
      <c r="K6" s="20">
        <v>-34773819</v>
      </c>
      <c r="L6" s="20">
        <v>-6398740</v>
      </c>
      <c r="M6" s="20">
        <v>-1127995</v>
      </c>
      <c r="N6" s="20">
        <v>-42300554</v>
      </c>
      <c r="O6" s="20">
        <v>-204879890</v>
      </c>
      <c r="P6" s="20">
        <v>-1208453</v>
      </c>
      <c r="Q6" s="20">
        <v>-30225390</v>
      </c>
      <c r="R6" s="20">
        <v>-236313733</v>
      </c>
      <c r="S6" s="20"/>
      <c r="T6" s="20">
        <v>-452824262</v>
      </c>
      <c r="U6" s="20"/>
      <c r="V6" s="20">
        <v>-452824262</v>
      </c>
      <c r="W6" s="20">
        <v>-322127513</v>
      </c>
      <c r="X6" s="20">
        <v>-20974155</v>
      </c>
      <c r="Y6" s="20">
        <v>-301153358</v>
      </c>
      <c r="Z6" s="21">
        <v>1435.83</v>
      </c>
      <c r="AA6" s="22">
        <v>-20974155</v>
      </c>
    </row>
    <row r="7" spans="1:27" ht="12.75">
      <c r="A7" s="23" t="s">
        <v>34</v>
      </c>
      <c r="B7" s="17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>
        <v>385739629</v>
      </c>
      <c r="U7" s="20"/>
      <c r="V7" s="20">
        <v>385739629</v>
      </c>
      <c r="W7" s="20">
        <v>385739629</v>
      </c>
      <c r="X7" s="20"/>
      <c r="Y7" s="20">
        <v>385739629</v>
      </c>
      <c r="Z7" s="21"/>
      <c r="AA7" s="22"/>
    </row>
    <row r="8" spans="1:27" ht="12.75">
      <c r="A8" s="23" t="s">
        <v>35</v>
      </c>
      <c r="B8" s="17"/>
      <c r="C8" s="18"/>
      <c r="D8" s="18"/>
      <c r="E8" s="19">
        <v>122553139</v>
      </c>
      <c r="F8" s="20">
        <v>123313113</v>
      </c>
      <c r="G8" s="20">
        <v>1165372724</v>
      </c>
      <c r="H8" s="20"/>
      <c r="I8" s="20"/>
      <c r="J8" s="20">
        <v>1165372724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>
        <v>1165372724</v>
      </c>
      <c r="X8" s="20">
        <v>123313113</v>
      </c>
      <c r="Y8" s="20">
        <v>1042059611</v>
      </c>
      <c r="Z8" s="21">
        <v>845.05</v>
      </c>
      <c r="AA8" s="22">
        <v>123313113</v>
      </c>
    </row>
    <row r="9" spans="1:27" ht="12.75">
      <c r="A9" s="23" t="s">
        <v>36</v>
      </c>
      <c r="B9" s="17"/>
      <c r="C9" s="18"/>
      <c r="D9" s="18"/>
      <c r="E9" s="19"/>
      <c r="F9" s="20"/>
      <c r="G9" s="20">
        <v>61999813</v>
      </c>
      <c r="H9" s="20">
        <v>-2560878</v>
      </c>
      <c r="I9" s="20">
        <v>-10967695</v>
      </c>
      <c r="J9" s="20">
        <v>48471240</v>
      </c>
      <c r="K9" s="20">
        <v>3556766</v>
      </c>
      <c r="L9" s="20">
        <v>13423338</v>
      </c>
      <c r="M9" s="20">
        <v>15478154</v>
      </c>
      <c r="N9" s="20">
        <v>32458258</v>
      </c>
      <c r="O9" s="20">
        <v>4116765</v>
      </c>
      <c r="P9" s="20">
        <v>7232118</v>
      </c>
      <c r="Q9" s="20">
        <v>13639864</v>
      </c>
      <c r="R9" s="20">
        <v>24988747</v>
      </c>
      <c r="S9" s="20">
        <v>3541940</v>
      </c>
      <c r="T9" s="20">
        <v>7165456</v>
      </c>
      <c r="U9" s="20"/>
      <c r="V9" s="20">
        <v>10707396</v>
      </c>
      <c r="W9" s="20">
        <v>116625641</v>
      </c>
      <c r="X9" s="20"/>
      <c r="Y9" s="20">
        <v>116625641</v>
      </c>
      <c r="Z9" s="21"/>
      <c r="AA9" s="22"/>
    </row>
    <row r="10" spans="1:27" ht="12.7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2.75">
      <c r="A11" s="23" t="s">
        <v>38</v>
      </c>
      <c r="B11" s="17"/>
      <c r="C11" s="18"/>
      <c r="D11" s="18"/>
      <c r="E11" s="19"/>
      <c r="F11" s="20"/>
      <c r="G11" s="20">
        <v>17034228</v>
      </c>
      <c r="H11" s="20"/>
      <c r="I11" s="20"/>
      <c r="J11" s="20">
        <v>17034228</v>
      </c>
      <c r="K11" s="20"/>
      <c r="L11" s="20">
        <v>10000</v>
      </c>
      <c r="M11" s="20"/>
      <c r="N11" s="20">
        <v>10000</v>
      </c>
      <c r="O11" s="20">
        <v>3650</v>
      </c>
      <c r="P11" s="20"/>
      <c r="Q11" s="20"/>
      <c r="R11" s="20">
        <v>3650</v>
      </c>
      <c r="S11" s="20"/>
      <c r="T11" s="20"/>
      <c r="U11" s="20"/>
      <c r="V11" s="20"/>
      <c r="W11" s="20">
        <v>17047878</v>
      </c>
      <c r="X11" s="20"/>
      <c r="Y11" s="20">
        <v>17047878</v>
      </c>
      <c r="Z11" s="21"/>
      <c r="AA11" s="22"/>
    </row>
    <row r="12" spans="1:27" ht="12.75">
      <c r="A12" s="27" t="s">
        <v>39</v>
      </c>
      <c r="B12" s="28"/>
      <c r="C12" s="29">
        <f aca="true" t="shared" si="0" ref="C12:Y12">SUM(C6:C11)</f>
        <v>0</v>
      </c>
      <c r="D12" s="29">
        <f>SUM(D6:D11)</f>
        <v>0</v>
      </c>
      <c r="E12" s="30">
        <f t="shared" si="0"/>
        <v>33846020</v>
      </c>
      <c r="F12" s="31">
        <f t="shared" si="0"/>
        <v>102338958</v>
      </c>
      <c r="G12" s="31">
        <f t="shared" si="0"/>
        <v>1855261833</v>
      </c>
      <c r="H12" s="31">
        <f t="shared" si="0"/>
        <v>-139361838</v>
      </c>
      <c r="I12" s="31">
        <f t="shared" si="0"/>
        <v>-75710767</v>
      </c>
      <c r="J12" s="31">
        <f t="shared" si="0"/>
        <v>1640189228</v>
      </c>
      <c r="K12" s="31">
        <f t="shared" si="0"/>
        <v>-31217053</v>
      </c>
      <c r="L12" s="31">
        <f t="shared" si="0"/>
        <v>7034598</v>
      </c>
      <c r="M12" s="31">
        <f t="shared" si="0"/>
        <v>14350159</v>
      </c>
      <c r="N12" s="31">
        <f t="shared" si="0"/>
        <v>-9832296</v>
      </c>
      <c r="O12" s="31">
        <f t="shared" si="0"/>
        <v>-200759475</v>
      </c>
      <c r="P12" s="31">
        <f t="shared" si="0"/>
        <v>6023665</v>
      </c>
      <c r="Q12" s="31">
        <f t="shared" si="0"/>
        <v>-16585526</v>
      </c>
      <c r="R12" s="31">
        <f t="shared" si="0"/>
        <v>-211321336</v>
      </c>
      <c r="S12" s="31">
        <f t="shared" si="0"/>
        <v>3541940</v>
      </c>
      <c r="T12" s="31">
        <f t="shared" si="0"/>
        <v>-59919177</v>
      </c>
      <c r="U12" s="31">
        <f t="shared" si="0"/>
        <v>0</v>
      </c>
      <c r="V12" s="31">
        <f t="shared" si="0"/>
        <v>-56377237</v>
      </c>
      <c r="W12" s="31">
        <f t="shared" si="0"/>
        <v>1362658359</v>
      </c>
      <c r="X12" s="31">
        <f t="shared" si="0"/>
        <v>102338958</v>
      </c>
      <c r="Y12" s="31">
        <f t="shared" si="0"/>
        <v>1260319401</v>
      </c>
      <c r="Z12" s="32">
        <f>+IF(X12&lt;&gt;0,+(Y12/X12)*100,0)</f>
        <v>1231.5147873598635</v>
      </c>
      <c r="AA12" s="33">
        <f>SUM(AA6:AA11)</f>
        <v>102338958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/>
      <c r="D17" s="18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/>
      <c r="D19" s="18"/>
      <c r="E19" s="19">
        <v>385543856</v>
      </c>
      <c r="F19" s="20">
        <v>375844683</v>
      </c>
      <c r="G19" s="20">
        <v>5599268302</v>
      </c>
      <c r="H19" s="20">
        <v>56381722</v>
      </c>
      <c r="I19" s="20">
        <v>10937542</v>
      </c>
      <c r="J19" s="20">
        <v>5666587566</v>
      </c>
      <c r="K19" s="20">
        <v>24227824</v>
      </c>
      <c r="L19" s="20">
        <v>24996077</v>
      </c>
      <c r="M19" s="20">
        <v>45495128</v>
      </c>
      <c r="N19" s="20">
        <v>94719029</v>
      </c>
      <c r="O19" s="20">
        <v>5200496</v>
      </c>
      <c r="P19" s="20">
        <v>43923103</v>
      </c>
      <c r="Q19" s="20">
        <v>65738379</v>
      </c>
      <c r="R19" s="20">
        <v>114861978</v>
      </c>
      <c r="S19" s="20">
        <v>5020289</v>
      </c>
      <c r="T19" s="20">
        <v>34572601</v>
      </c>
      <c r="U19" s="20"/>
      <c r="V19" s="20">
        <v>39592890</v>
      </c>
      <c r="W19" s="20">
        <v>5915761463</v>
      </c>
      <c r="X19" s="20">
        <v>375844683</v>
      </c>
      <c r="Y19" s="20">
        <v>5539916780</v>
      </c>
      <c r="Z19" s="21">
        <v>1473.99</v>
      </c>
      <c r="AA19" s="22">
        <v>375844683</v>
      </c>
    </row>
    <row r="20" spans="1:27" ht="12.75">
      <c r="A20" s="23"/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46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47</v>
      </c>
      <c r="B22" s="17"/>
      <c r="C22" s="18"/>
      <c r="D22" s="18"/>
      <c r="E22" s="19">
        <v>450000</v>
      </c>
      <c r="F22" s="20"/>
      <c r="G22" s="20">
        <v>6339017</v>
      </c>
      <c r="H22" s="20"/>
      <c r="I22" s="20"/>
      <c r="J22" s="20">
        <v>6339017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>
        <v>6339017</v>
      </c>
      <c r="X22" s="20"/>
      <c r="Y22" s="20">
        <v>6339017</v>
      </c>
      <c r="Z22" s="21"/>
      <c r="AA22" s="22"/>
    </row>
    <row r="23" spans="1:27" ht="12.75">
      <c r="A23" s="23" t="s">
        <v>48</v>
      </c>
      <c r="B23" s="17"/>
      <c r="C23" s="18"/>
      <c r="D23" s="18"/>
      <c r="E23" s="19"/>
      <c r="F23" s="20"/>
      <c r="G23" s="24">
        <v>432000</v>
      </c>
      <c r="H23" s="24"/>
      <c r="I23" s="24"/>
      <c r="J23" s="20">
        <v>432000</v>
      </c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>
        <v>432000</v>
      </c>
      <c r="X23" s="20"/>
      <c r="Y23" s="24">
        <v>432000</v>
      </c>
      <c r="Z23" s="25"/>
      <c r="AA23" s="26"/>
    </row>
    <row r="24" spans="1:27" ht="12.75">
      <c r="A24" s="27" t="s">
        <v>49</v>
      </c>
      <c r="B24" s="35"/>
      <c r="C24" s="29">
        <f aca="true" t="shared" si="1" ref="C24:Y24">SUM(C15:C23)</f>
        <v>0</v>
      </c>
      <c r="D24" s="29">
        <f>SUM(D15:D23)</f>
        <v>0</v>
      </c>
      <c r="E24" s="36">
        <f t="shared" si="1"/>
        <v>385993856</v>
      </c>
      <c r="F24" s="37">
        <f t="shared" si="1"/>
        <v>375844683</v>
      </c>
      <c r="G24" s="37">
        <f t="shared" si="1"/>
        <v>5606039319</v>
      </c>
      <c r="H24" s="37">
        <f t="shared" si="1"/>
        <v>56381722</v>
      </c>
      <c r="I24" s="37">
        <f t="shared" si="1"/>
        <v>10937542</v>
      </c>
      <c r="J24" s="37">
        <f t="shared" si="1"/>
        <v>5673358583</v>
      </c>
      <c r="K24" s="37">
        <f t="shared" si="1"/>
        <v>24227824</v>
      </c>
      <c r="L24" s="37">
        <f t="shared" si="1"/>
        <v>24996077</v>
      </c>
      <c r="M24" s="37">
        <f t="shared" si="1"/>
        <v>45495128</v>
      </c>
      <c r="N24" s="37">
        <f t="shared" si="1"/>
        <v>94719029</v>
      </c>
      <c r="O24" s="37">
        <f t="shared" si="1"/>
        <v>5200496</v>
      </c>
      <c r="P24" s="37">
        <f t="shared" si="1"/>
        <v>43923103</v>
      </c>
      <c r="Q24" s="37">
        <f t="shared" si="1"/>
        <v>65738379</v>
      </c>
      <c r="R24" s="37">
        <f t="shared" si="1"/>
        <v>114861978</v>
      </c>
      <c r="S24" s="37">
        <f t="shared" si="1"/>
        <v>5020289</v>
      </c>
      <c r="T24" s="37">
        <f t="shared" si="1"/>
        <v>34572601</v>
      </c>
      <c r="U24" s="37">
        <f t="shared" si="1"/>
        <v>0</v>
      </c>
      <c r="V24" s="37">
        <f t="shared" si="1"/>
        <v>39592890</v>
      </c>
      <c r="W24" s="37">
        <f t="shared" si="1"/>
        <v>5922532480</v>
      </c>
      <c r="X24" s="37">
        <f t="shared" si="1"/>
        <v>375844683</v>
      </c>
      <c r="Y24" s="37">
        <f t="shared" si="1"/>
        <v>5546687797</v>
      </c>
      <c r="Z24" s="38">
        <f>+IF(X24&lt;&gt;0,+(Y24/X24)*100,0)</f>
        <v>1475.7925408778497</v>
      </c>
      <c r="AA24" s="39">
        <f>SUM(AA15:AA23)</f>
        <v>375844683</v>
      </c>
    </row>
    <row r="25" spans="1:27" ht="12.75">
      <c r="A25" s="27" t="s">
        <v>50</v>
      </c>
      <c r="B25" s="28"/>
      <c r="C25" s="29">
        <f aca="true" t="shared" si="2" ref="C25:Y25">+C12+C24</f>
        <v>0</v>
      </c>
      <c r="D25" s="29">
        <f>+D12+D24</f>
        <v>0</v>
      </c>
      <c r="E25" s="30">
        <f t="shared" si="2"/>
        <v>419839876</v>
      </c>
      <c r="F25" s="31">
        <f t="shared" si="2"/>
        <v>478183641</v>
      </c>
      <c r="G25" s="31">
        <f t="shared" si="2"/>
        <v>7461301152</v>
      </c>
      <c r="H25" s="31">
        <f t="shared" si="2"/>
        <v>-82980116</v>
      </c>
      <c r="I25" s="31">
        <f t="shared" si="2"/>
        <v>-64773225</v>
      </c>
      <c r="J25" s="31">
        <f t="shared" si="2"/>
        <v>7313547811</v>
      </c>
      <c r="K25" s="31">
        <f t="shared" si="2"/>
        <v>-6989229</v>
      </c>
      <c r="L25" s="31">
        <f t="shared" si="2"/>
        <v>32030675</v>
      </c>
      <c r="M25" s="31">
        <f t="shared" si="2"/>
        <v>59845287</v>
      </c>
      <c r="N25" s="31">
        <f t="shared" si="2"/>
        <v>84886733</v>
      </c>
      <c r="O25" s="31">
        <f t="shared" si="2"/>
        <v>-195558979</v>
      </c>
      <c r="P25" s="31">
        <f t="shared" si="2"/>
        <v>49946768</v>
      </c>
      <c r="Q25" s="31">
        <f t="shared" si="2"/>
        <v>49152853</v>
      </c>
      <c r="R25" s="31">
        <f t="shared" si="2"/>
        <v>-96459358</v>
      </c>
      <c r="S25" s="31">
        <f t="shared" si="2"/>
        <v>8562229</v>
      </c>
      <c r="T25" s="31">
        <f t="shared" si="2"/>
        <v>-25346576</v>
      </c>
      <c r="U25" s="31">
        <f t="shared" si="2"/>
        <v>0</v>
      </c>
      <c r="V25" s="31">
        <f t="shared" si="2"/>
        <v>-16784347</v>
      </c>
      <c r="W25" s="31">
        <f t="shared" si="2"/>
        <v>7285190839</v>
      </c>
      <c r="X25" s="31">
        <f t="shared" si="2"/>
        <v>478183641</v>
      </c>
      <c r="Y25" s="31">
        <f t="shared" si="2"/>
        <v>6807007198</v>
      </c>
      <c r="Z25" s="32">
        <f>+IF(X25&lt;&gt;0,+(Y25/X25)*100,0)</f>
        <v>1423.5131891515293</v>
      </c>
      <c r="AA25" s="33">
        <f>+AA12+AA24</f>
        <v>478183641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51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52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53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54</v>
      </c>
      <c r="B30" s="17"/>
      <c r="C30" s="18"/>
      <c r="D30" s="18"/>
      <c r="E30" s="19"/>
      <c r="F30" s="20"/>
      <c r="G30" s="20">
        <v>60317118</v>
      </c>
      <c r="H30" s="20">
        <v>-26948</v>
      </c>
      <c r="I30" s="20">
        <v>-1647372</v>
      </c>
      <c r="J30" s="20">
        <v>58642798</v>
      </c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>
        <v>58642798</v>
      </c>
      <c r="X30" s="20"/>
      <c r="Y30" s="20">
        <v>58642798</v>
      </c>
      <c r="Z30" s="21"/>
      <c r="AA30" s="22"/>
    </row>
    <row r="31" spans="1:27" ht="12.75">
      <c r="A31" s="23" t="s">
        <v>55</v>
      </c>
      <c r="B31" s="17"/>
      <c r="C31" s="18"/>
      <c r="D31" s="18"/>
      <c r="E31" s="19"/>
      <c r="F31" s="20"/>
      <c r="G31" s="20">
        <v>3942512</v>
      </c>
      <c r="H31" s="20"/>
      <c r="I31" s="20"/>
      <c r="J31" s="20">
        <v>3942512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>
        <v>3942512</v>
      </c>
      <c r="X31" s="20"/>
      <c r="Y31" s="20">
        <v>3942512</v>
      </c>
      <c r="Z31" s="21"/>
      <c r="AA31" s="22"/>
    </row>
    <row r="32" spans="1:27" ht="12.75">
      <c r="A32" s="23" t="s">
        <v>56</v>
      </c>
      <c r="B32" s="17"/>
      <c r="C32" s="18"/>
      <c r="D32" s="18"/>
      <c r="E32" s="19"/>
      <c r="F32" s="20"/>
      <c r="G32" s="20">
        <v>1377072041</v>
      </c>
      <c r="H32" s="20">
        <v>-19831063</v>
      </c>
      <c r="I32" s="20">
        <v>-20167427</v>
      </c>
      <c r="J32" s="20">
        <v>1337073551</v>
      </c>
      <c r="K32" s="20">
        <v>-18345578</v>
      </c>
      <c r="L32" s="20">
        <v>122377163</v>
      </c>
      <c r="M32" s="20">
        <v>194448914</v>
      </c>
      <c r="N32" s="20">
        <v>298480499</v>
      </c>
      <c r="O32" s="20">
        <v>-136556204</v>
      </c>
      <c r="P32" s="20">
        <v>116129373</v>
      </c>
      <c r="Q32" s="20">
        <v>145536707</v>
      </c>
      <c r="R32" s="20">
        <v>125109876</v>
      </c>
      <c r="S32" s="20">
        <v>73506668</v>
      </c>
      <c r="T32" s="20">
        <v>37791369</v>
      </c>
      <c r="U32" s="20"/>
      <c r="V32" s="20">
        <v>111298037</v>
      </c>
      <c r="W32" s="20">
        <v>1871961963</v>
      </c>
      <c r="X32" s="20"/>
      <c r="Y32" s="20">
        <v>1871961963</v>
      </c>
      <c r="Z32" s="21"/>
      <c r="AA32" s="22"/>
    </row>
    <row r="33" spans="1:27" ht="12.75">
      <c r="A33" s="23" t="s">
        <v>57</v>
      </c>
      <c r="B33" s="17"/>
      <c r="C33" s="18"/>
      <c r="D33" s="18"/>
      <c r="E33" s="19"/>
      <c r="F33" s="20"/>
      <c r="G33" s="20">
        <v>1072718193</v>
      </c>
      <c r="H33" s="20"/>
      <c r="I33" s="20"/>
      <c r="J33" s="20">
        <v>1072718193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>
        <v>1072718193</v>
      </c>
      <c r="X33" s="20"/>
      <c r="Y33" s="20">
        <v>1072718193</v>
      </c>
      <c r="Z33" s="21"/>
      <c r="AA33" s="22"/>
    </row>
    <row r="34" spans="1:27" ht="12.75">
      <c r="A34" s="27" t="s">
        <v>58</v>
      </c>
      <c r="B34" s="28"/>
      <c r="C34" s="29">
        <f aca="true" t="shared" si="3" ref="C34:Y34">SUM(C29:C33)</f>
        <v>0</v>
      </c>
      <c r="D34" s="29">
        <f>SUM(D29:D33)</f>
        <v>0</v>
      </c>
      <c r="E34" s="30">
        <f t="shared" si="3"/>
        <v>0</v>
      </c>
      <c r="F34" s="31">
        <f t="shared" si="3"/>
        <v>0</v>
      </c>
      <c r="G34" s="31">
        <f t="shared" si="3"/>
        <v>2514049864</v>
      </c>
      <c r="H34" s="31">
        <f t="shared" si="3"/>
        <v>-19858011</v>
      </c>
      <c r="I34" s="31">
        <f t="shared" si="3"/>
        <v>-21814799</v>
      </c>
      <c r="J34" s="31">
        <f t="shared" si="3"/>
        <v>2472377054</v>
      </c>
      <c r="K34" s="31">
        <f t="shared" si="3"/>
        <v>-18345578</v>
      </c>
      <c r="L34" s="31">
        <f t="shared" si="3"/>
        <v>122377163</v>
      </c>
      <c r="M34" s="31">
        <f t="shared" si="3"/>
        <v>194448914</v>
      </c>
      <c r="N34" s="31">
        <f t="shared" si="3"/>
        <v>298480499</v>
      </c>
      <c r="O34" s="31">
        <f t="shared" si="3"/>
        <v>-136556204</v>
      </c>
      <c r="P34" s="31">
        <f t="shared" si="3"/>
        <v>116129373</v>
      </c>
      <c r="Q34" s="31">
        <f t="shared" si="3"/>
        <v>145536707</v>
      </c>
      <c r="R34" s="31">
        <f t="shared" si="3"/>
        <v>125109876</v>
      </c>
      <c r="S34" s="31">
        <f t="shared" si="3"/>
        <v>73506668</v>
      </c>
      <c r="T34" s="31">
        <f t="shared" si="3"/>
        <v>37791369</v>
      </c>
      <c r="U34" s="31">
        <f t="shared" si="3"/>
        <v>0</v>
      </c>
      <c r="V34" s="31">
        <f t="shared" si="3"/>
        <v>111298037</v>
      </c>
      <c r="W34" s="31">
        <f t="shared" si="3"/>
        <v>3007265466</v>
      </c>
      <c r="X34" s="31">
        <f t="shared" si="3"/>
        <v>0</v>
      </c>
      <c r="Y34" s="31">
        <f t="shared" si="3"/>
        <v>3007265466</v>
      </c>
      <c r="Z34" s="32">
        <f>+IF(X34&lt;&gt;0,+(Y34/X34)*100,0)</f>
        <v>0</v>
      </c>
      <c r="AA34" s="33">
        <f>SUM(AA29:AA33)</f>
        <v>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59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60</v>
      </c>
      <c r="B37" s="17"/>
      <c r="C37" s="18"/>
      <c r="D37" s="18"/>
      <c r="E37" s="19"/>
      <c r="F37" s="20"/>
      <c r="G37" s="20">
        <v>100697652</v>
      </c>
      <c r="H37" s="20"/>
      <c r="I37" s="20"/>
      <c r="J37" s="20">
        <v>100697652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>
        <v>100697652</v>
      </c>
      <c r="X37" s="20"/>
      <c r="Y37" s="20">
        <v>100697652</v>
      </c>
      <c r="Z37" s="21"/>
      <c r="AA37" s="22"/>
    </row>
    <row r="38" spans="1:27" ht="12.75">
      <c r="A38" s="23" t="s">
        <v>57</v>
      </c>
      <c r="B38" s="17"/>
      <c r="C38" s="18"/>
      <c r="D38" s="18"/>
      <c r="E38" s="19"/>
      <c r="F38" s="20"/>
      <c r="G38" s="20">
        <v>92661410</v>
      </c>
      <c r="H38" s="20"/>
      <c r="I38" s="20"/>
      <c r="J38" s="20">
        <v>92661410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>
        <v>92661410</v>
      </c>
      <c r="X38" s="20"/>
      <c r="Y38" s="20">
        <v>92661410</v>
      </c>
      <c r="Z38" s="21"/>
      <c r="AA38" s="22"/>
    </row>
    <row r="39" spans="1:27" ht="12.75">
      <c r="A39" s="27" t="s">
        <v>61</v>
      </c>
      <c r="B39" s="35"/>
      <c r="C39" s="29">
        <f aca="true" t="shared" si="4" ref="C39:Y39">SUM(C37:C38)</f>
        <v>0</v>
      </c>
      <c r="D39" s="29">
        <f>SUM(D37:D38)</f>
        <v>0</v>
      </c>
      <c r="E39" s="36">
        <f t="shared" si="4"/>
        <v>0</v>
      </c>
      <c r="F39" s="37">
        <f t="shared" si="4"/>
        <v>0</v>
      </c>
      <c r="G39" s="37">
        <f t="shared" si="4"/>
        <v>193359062</v>
      </c>
      <c r="H39" s="37">
        <f t="shared" si="4"/>
        <v>0</v>
      </c>
      <c r="I39" s="37">
        <f t="shared" si="4"/>
        <v>0</v>
      </c>
      <c r="J39" s="37">
        <f t="shared" si="4"/>
        <v>193359062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193359062</v>
      </c>
      <c r="X39" s="37">
        <f t="shared" si="4"/>
        <v>0</v>
      </c>
      <c r="Y39" s="37">
        <f t="shared" si="4"/>
        <v>193359062</v>
      </c>
      <c r="Z39" s="38">
        <f>+IF(X39&lt;&gt;0,+(Y39/X39)*100,0)</f>
        <v>0</v>
      </c>
      <c r="AA39" s="39">
        <f>SUM(AA37:AA38)</f>
        <v>0</v>
      </c>
    </row>
    <row r="40" spans="1:27" ht="12.75">
      <c r="A40" s="27" t="s">
        <v>62</v>
      </c>
      <c r="B40" s="28"/>
      <c r="C40" s="29">
        <f aca="true" t="shared" si="5" ref="C40:Y40">+C34+C39</f>
        <v>0</v>
      </c>
      <c r="D40" s="29">
        <f>+D34+D39</f>
        <v>0</v>
      </c>
      <c r="E40" s="30">
        <f t="shared" si="5"/>
        <v>0</v>
      </c>
      <c r="F40" s="31">
        <f t="shared" si="5"/>
        <v>0</v>
      </c>
      <c r="G40" s="31">
        <f t="shared" si="5"/>
        <v>2707408926</v>
      </c>
      <c r="H40" s="31">
        <f t="shared" si="5"/>
        <v>-19858011</v>
      </c>
      <c r="I40" s="31">
        <f t="shared" si="5"/>
        <v>-21814799</v>
      </c>
      <c r="J40" s="31">
        <f t="shared" si="5"/>
        <v>2665736116</v>
      </c>
      <c r="K40" s="31">
        <f t="shared" si="5"/>
        <v>-18345578</v>
      </c>
      <c r="L40" s="31">
        <f t="shared" si="5"/>
        <v>122377163</v>
      </c>
      <c r="M40" s="31">
        <f t="shared" si="5"/>
        <v>194448914</v>
      </c>
      <c r="N40" s="31">
        <f t="shared" si="5"/>
        <v>298480499</v>
      </c>
      <c r="O40" s="31">
        <f t="shared" si="5"/>
        <v>-136556204</v>
      </c>
      <c r="P40" s="31">
        <f t="shared" si="5"/>
        <v>116129373</v>
      </c>
      <c r="Q40" s="31">
        <f t="shared" si="5"/>
        <v>145536707</v>
      </c>
      <c r="R40" s="31">
        <f t="shared" si="5"/>
        <v>125109876</v>
      </c>
      <c r="S40" s="31">
        <f t="shared" si="5"/>
        <v>73506668</v>
      </c>
      <c r="T40" s="31">
        <f t="shared" si="5"/>
        <v>37791369</v>
      </c>
      <c r="U40" s="31">
        <f t="shared" si="5"/>
        <v>0</v>
      </c>
      <c r="V40" s="31">
        <f t="shared" si="5"/>
        <v>111298037</v>
      </c>
      <c r="W40" s="31">
        <f t="shared" si="5"/>
        <v>3200624528</v>
      </c>
      <c r="X40" s="31">
        <f t="shared" si="5"/>
        <v>0</v>
      </c>
      <c r="Y40" s="31">
        <f t="shared" si="5"/>
        <v>3200624528</v>
      </c>
      <c r="Z40" s="32">
        <f>+IF(X40&lt;&gt;0,+(Y40/X40)*100,0)</f>
        <v>0</v>
      </c>
      <c r="AA40" s="33">
        <f>+AA34+AA39</f>
        <v>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0</v>
      </c>
      <c r="D42" s="43">
        <f>+D25-D40</f>
        <v>0</v>
      </c>
      <c r="E42" s="44">
        <f t="shared" si="6"/>
        <v>419839876</v>
      </c>
      <c r="F42" s="45">
        <f t="shared" si="6"/>
        <v>478183641</v>
      </c>
      <c r="G42" s="45">
        <f t="shared" si="6"/>
        <v>4753892226</v>
      </c>
      <c r="H42" s="45">
        <f t="shared" si="6"/>
        <v>-63122105</v>
      </c>
      <c r="I42" s="45">
        <f t="shared" si="6"/>
        <v>-42958426</v>
      </c>
      <c r="J42" s="45">
        <f t="shared" si="6"/>
        <v>4647811695</v>
      </c>
      <c r="K42" s="45">
        <f t="shared" si="6"/>
        <v>11356349</v>
      </c>
      <c r="L42" s="45">
        <f t="shared" si="6"/>
        <v>-90346488</v>
      </c>
      <c r="M42" s="45">
        <f t="shared" si="6"/>
        <v>-134603627</v>
      </c>
      <c r="N42" s="45">
        <f t="shared" si="6"/>
        <v>-213593766</v>
      </c>
      <c r="O42" s="45">
        <f t="shared" si="6"/>
        <v>-59002775</v>
      </c>
      <c r="P42" s="45">
        <f t="shared" si="6"/>
        <v>-66182605</v>
      </c>
      <c r="Q42" s="45">
        <f t="shared" si="6"/>
        <v>-96383854</v>
      </c>
      <c r="R42" s="45">
        <f t="shared" si="6"/>
        <v>-221569234</v>
      </c>
      <c r="S42" s="45">
        <f t="shared" si="6"/>
        <v>-64944439</v>
      </c>
      <c r="T42" s="45">
        <f t="shared" si="6"/>
        <v>-63137945</v>
      </c>
      <c r="U42" s="45">
        <f t="shared" si="6"/>
        <v>0</v>
      </c>
      <c r="V42" s="45">
        <f t="shared" si="6"/>
        <v>-128082384</v>
      </c>
      <c r="W42" s="45">
        <f t="shared" si="6"/>
        <v>4084566311</v>
      </c>
      <c r="X42" s="45">
        <f t="shared" si="6"/>
        <v>478183641</v>
      </c>
      <c r="Y42" s="45">
        <f t="shared" si="6"/>
        <v>3606382670</v>
      </c>
      <c r="Z42" s="46">
        <f>+IF(X42&lt;&gt;0,+(Y42/X42)*100,0)</f>
        <v>754.1836149932197</v>
      </c>
      <c r="AA42" s="47">
        <f>+AA25-AA40</f>
        <v>478183641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/>
      <c r="D45" s="18"/>
      <c r="E45" s="19">
        <v>419839889</v>
      </c>
      <c r="F45" s="20">
        <v>478183654</v>
      </c>
      <c r="G45" s="20">
        <v>4404016283</v>
      </c>
      <c r="H45" s="20"/>
      <c r="I45" s="20"/>
      <c r="J45" s="20">
        <v>4404016283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4404016283</v>
      </c>
      <c r="X45" s="20">
        <v>478183654</v>
      </c>
      <c r="Y45" s="20">
        <v>3925832629</v>
      </c>
      <c r="Z45" s="48">
        <v>820.99</v>
      </c>
      <c r="AA45" s="22">
        <v>478183654</v>
      </c>
    </row>
    <row r="46" spans="1:27" ht="12.7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2.75">
      <c r="A47" s="23"/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68</v>
      </c>
      <c r="B48" s="50" t="s">
        <v>64</v>
      </c>
      <c r="C48" s="51">
        <f aca="true" t="shared" si="7" ref="C48:Y48">SUM(C45:C47)</f>
        <v>0</v>
      </c>
      <c r="D48" s="51">
        <f>SUM(D45:D47)</f>
        <v>0</v>
      </c>
      <c r="E48" s="52">
        <f t="shared" si="7"/>
        <v>419839889</v>
      </c>
      <c r="F48" s="53">
        <f t="shared" si="7"/>
        <v>478183654</v>
      </c>
      <c r="G48" s="53">
        <f t="shared" si="7"/>
        <v>4404016283</v>
      </c>
      <c r="H48" s="53">
        <f t="shared" si="7"/>
        <v>0</v>
      </c>
      <c r="I48" s="53">
        <f t="shared" si="7"/>
        <v>0</v>
      </c>
      <c r="J48" s="53">
        <f t="shared" si="7"/>
        <v>4404016283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4404016283</v>
      </c>
      <c r="X48" s="53">
        <f t="shared" si="7"/>
        <v>478183654</v>
      </c>
      <c r="Y48" s="53">
        <f t="shared" si="7"/>
        <v>3925832629</v>
      </c>
      <c r="Z48" s="54">
        <f>+IF(X48&lt;&gt;0,+(Y48/X48)*100,0)</f>
        <v>820.9884625207201</v>
      </c>
      <c r="AA48" s="55">
        <f>SUM(AA45:AA47)</f>
        <v>478183654</v>
      </c>
    </row>
    <row r="49" spans="1:27" ht="12.75">
      <c r="A49" s="56" t="s">
        <v>96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97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98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7" t="s">
        <v>74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99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12184468</v>
      </c>
      <c r="D6" s="18"/>
      <c r="E6" s="19">
        <v>-85</v>
      </c>
      <c r="F6" s="20">
        <v>-8867694</v>
      </c>
      <c r="G6" s="20">
        <v>100253427</v>
      </c>
      <c r="H6" s="20">
        <v>-54095541</v>
      </c>
      <c r="I6" s="20">
        <v>5116587</v>
      </c>
      <c r="J6" s="20">
        <v>51274473</v>
      </c>
      <c r="K6" s="20">
        <v>8363523</v>
      </c>
      <c r="L6" s="20">
        <v>7316881</v>
      </c>
      <c r="M6" s="20">
        <v>8970238</v>
      </c>
      <c r="N6" s="20">
        <v>24650642</v>
      </c>
      <c r="O6" s="20">
        <v>6131731</v>
      </c>
      <c r="P6" s="20">
        <v>8520965</v>
      </c>
      <c r="Q6" s="20">
        <v>34398060</v>
      </c>
      <c r="R6" s="20">
        <v>49050756</v>
      </c>
      <c r="S6" s="20">
        <v>1778011</v>
      </c>
      <c r="T6" s="20">
        <v>2341158</v>
      </c>
      <c r="U6" s="20"/>
      <c r="V6" s="20">
        <v>4119169</v>
      </c>
      <c r="W6" s="20">
        <v>129095040</v>
      </c>
      <c r="X6" s="20">
        <v>-8867694</v>
      </c>
      <c r="Y6" s="20">
        <v>137962734</v>
      </c>
      <c r="Z6" s="21">
        <v>-1555.79</v>
      </c>
      <c r="AA6" s="22">
        <v>-8867694</v>
      </c>
    </row>
    <row r="7" spans="1:27" ht="12.75">
      <c r="A7" s="23" t="s">
        <v>34</v>
      </c>
      <c r="B7" s="17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2.75">
      <c r="A8" s="23" t="s">
        <v>35</v>
      </c>
      <c r="B8" s="17"/>
      <c r="C8" s="18">
        <v>192102176</v>
      </c>
      <c r="D8" s="18"/>
      <c r="E8" s="19"/>
      <c r="F8" s="20"/>
      <c r="G8" s="20">
        <v>196750312</v>
      </c>
      <c r="H8" s="20">
        <v>811228</v>
      </c>
      <c r="I8" s="20">
        <v>-406655</v>
      </c>
      <c r="J8" s="20">
        <v>197154885</v>
      </c>
      <c r="K8" s="20">
        <v>-48091</v>
      </c>
      <c r="L8" s="20">
        <v>-6316051</v>
      </c>
      <c r="M8" s="20">
        <v>3278221</v>
      </c>
      <c r="N8" s="20">
        <v>-3085921</v>
      </c>
      <c r="O8" s="20">
        <v>1131238</v>
      </c>
      <c r="P8" s="20">
        <v>-630921</v>
      </c>
      <c r="Q8" s="20">
        <v>-1937180</v>
      </c>
      <c r="R8" s="20">
        <v>-1436863</v>
      </c>
      <c r="S8" s="20">
        <v>5061373</v>
      </c>
      <c r="T8" s="20">
        <v>3324997</v>
      </c>
      <c r="U8" s="20"/>
      <c r="V8" s="20">
        <v>8386370</v>
      </c>
      <c r="W8" s="20">
        <v>201018471</v>
      </c>
      <c r="X8" s="20"/>
      <c r="Y8" s="20">
        <v>201018471</v>
      </c>
      <c r="Z8" s="21"/>
      <c r="AA8" s="22"/>
    </row>
    <row r="9" spans="1:27" ht="12.75">
      <c r="A9" s="23" t="s">
        <v>36</v>
      </c>
      <c r="B9" s="17"/>
      <c r="C9" s="18">
        <v>60395782</v>
      </c>
      <c r="D9" s="18"/>
      <c r="E9" s="19"/>
      <c r="F9" s="20"/>
      <c r="G9" s="20">
        <v>60310577</v>
      </c>
      <c r="H9" s="20">
        <v>1570555</v>
      </c>
      <c r="I9" s="20">
        <v>2007593</v>
      </c>
      <c r="J9" s="20">
        <v>63888725</v>
      </c>
      <c r="K9" s="20">
        <v>667764</v>
      </c>
      <c r="L9" s="20">
        <v>1882802</v>
      </c>
      <c r="M9" s="20">
        <v>885218</v>
      </c>
      <c r="N9" s="20">
        <v>3435784</v>
      </c>
      <c r="O9" s="20">
        <v>1373703</v>
      </c>
      <c r="P9" s="20">
        <v>1602566</v>
      </c>
      <c r="Q9" s="20">
        <v>5315264</v>
      </c>
      <c r="R9" s="20">
        <v>8291533</v>
      </c>
      <c r="S9" s="20">
        <v>104295</v>
      </c>
      <c r="T9" s="20">
        <v>1472309</v>
      </c>
      <c r="U9" s="20"/>
      <c r="V9" s="20">
        <v>1576604</v>
      </c>
      <c r="W9" s="20">
        <v>77192646</v>
      </c>
      <c r="X9" s="20"/>
      <c r="Y9" s="20">
        <v>77192646</v>
      </c>
      <c r="Z9" s="21"/>
      <c r="AA9" s="22"/>
    </row>
    <row r="10" spans="1:27" ht="12.7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2.75">
      <c r="A11" s="23" t="s">
        <v>38</v>
      </c>
      <c r="B11" s="17"/>
      <c r="C11" s="18">
        <v>37672376</v>
      </c>
      <c r="D11" s="18"/>
      <c r="E11" s="19"/>
      <c r="F11" s="20"/>
      <c r="G11" s="20">
        <v>37822324</v>
      </c>
      <c r="H11" s="20">
        <v>231897</v>
      </c>
      <c r="I11" s="20">
        <v>-120943</v>
      </c>
      <c r="J11" s="20">
        <v>37933278</v>
      </c>
      <c r="K11" s="20">
        <v>-20169</v>
      </c>
      <c r="L11" s="20">
        <v>-65297</v>
      </c>
      <c r="M11" s="20">
        <v>53562</v>
      </c>
      <c r="N11" s="20">
        <v>-31904</v>
      </c>
      <c r="O11" s="20">
        <v>-57044</v>
      </c>
      <c r="P11" s="20">
        <v>38685</v>
      </c>
      <c r="Q11" s="20">
        <v>-146205</v>
      </c>
      <c r="R11" s="20">
        <v>-164564</v>
      </c>
      <c r="S11" s="20">
        <v>-59095</v>
      </c>
      <c r="T11" s="20">
        <v>-79225</v>
      </c>
      <c r="U11" s="20"/>
      <c r="V11" s="20">
        <v>-138320</v>
      </c>
      <c r="W11" s="20">
        <v>37598490</v>
      </c>
      <c r="X11" s="20"/>
      <c r="Y11" s="20">
        <v>37598490</v>
      </c>
      <c r="Z11" s="21"/>
      <c r="AA11" s="22"/>
    </row>
    <row r="12" spans="1:27" ht="12.75">
      <c r="A12" s="27" t="s">
        <v>39</v>
      </c>
      <c r="B12" s="28"/>
      <c r="C12" s="29">
        <f aca="true" t="shared" si="0" ref="C12:Y12">SUM(C6:C11)</f>
        <v>302354802</v>
      </c>
      <c r="D12" s="29">
        <f>SUM(D6:D11)</f>
        <v>0</v>
      </c>
      <c r="E12" s="30">
        <f t="shared" si="0"/>
        <v>-85</v>
      </c>
      <c r="F12" s="31">
        <f t="shared" si="0"/>
        <v>-8867694</v>
      </c>
      <c r="G12" s="31">
        <f t="shared" si="0"/>
        <v>395136640</v>
      </c>
      <c r="H12" s="31">
        <f t="shared" si="0"/>
        <v>-51481861</v>
      </c>
      <c r="I12" s="31">
        <f t="shared" si="0"/>
        <v>6596582</v>
      </c>
      <c r="J12" s="31">
        <f t="shared" si="0"/>
        <v>350251361</v>
      </c>
      <c r="K12" s="31">
        <f t="shared" si="0"/>
        <v>8963027</v>
      </c>
      <c r="L12" s="31">
        <f t="shared" si="0"/>
        <v>2818335</v>
      </c>
      <c r="M12" s="31">
        <f t="shared" si="0"/>
        <v>13187239</v>
      </c>
      <c r="N12" s="31">
        <f t="shared" si="0"/>
        <v>24968601</v>
      </c>
      <c r="O12" s="31">
        <f t="shared" si="0"/>
        <v>8579628</v>
      </c>
      <c r="P12" s="31">
        <f t="shared" si="0"/>
        <v>9531295</v>
      </c>
      <c r="Q12" s="31">
        <f t="shared" si="0"/>
        <v>37629939</v>
      </c>
      <c r="R12" s="31">
        <f t="shared" si="0"/>
        <v>55740862</v>
      </c>
      <c r="S12" s="31">
        <f t="shared" si="0"/>
        <v>6884584</v>
      </c>
      <c r="T12" s="31">
        <f t="shared" si="0"/>
        <v>7059239</v>
      </c>
      <c r="U12" s="31">
        <f t="shared" si="0"/>
        <v>0</v>
      </c>
      <c r="V12" s="31">
        <f t="shared" si="0"/>
        <v>13943823</v>
      </c>
      <c r="W12" s="31">
        <f t="shared" si="0"/>
        <v>444904647</v>
      </c>
      <c r="X12" s="31">
        <f t="shared" si="0"/>
        <v>-8867694</v>
      </c>
      <c r="Y12" s="31">
        <f t="shared" si="0"/>
        <v>453772341</v>
      </c>
      <c r="Z12" s="32">
        <f>+IF(X12&lt;&gt;0,+(Y12/X12)*100,0)</f>
        <v>-5117.140273446513</v>
      </c>
      <c r="AA12" s="33">
        <f>SUM(AA6:AA11)</f>
        <v>-8867694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>
        <v>170778000</v>
      </c>
      <c r="D17" s="18"/>
      <c r="E17" s="19"/>
      <c r="F17" s="20"/>
      <c r="G17" s="20">
        <v>170778000</v>
      </c>
      <c r="H17" s="20"/>
      <c r="I17" s="20"/>
      <c r="J17" s="20">
        <v>170778000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>
        <v>170778000</v>
      </c>
      <c r="X17" s="20"/>
      <c r="Y17" s="20">
        <v>170778000</v>
      </c>
      <c r="Z17" s="21"/>
      <c r="AA17" s="22"/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266324135</v>
      </c>
      <c r="D19" s="18"/>
      <c r="E19" s="19">
        <v>39016000</v>
      </c>
      <c r="F19" s="20">
        <v>31265000</v>
      </c>
      <c r="G19" s="20">
        <v>265096549</v>
      </c>
      <c r="H19" s="20">
        <v>65217</v>
      </c>
      <c r="I19" s="20">
        <v>4281233</v>
      </c>
      <c r="J19" s="20">
        <v>269442999</v>
      </c>
      <c r="K19" s="20">
        <v>2403694</v>
      </c>
      <c r="L19" s="20">
        <v>4113604</v>
      </c>
      <c r="M19" s="20">
        <v>1208386</v>
      </c>
      <c r="N19" s="20">
        <v>7725684</v>
      </c>
      <c r="O19" s="20"/>
      <c r="P19" s="20">
        <v>2306965</v>
      </c>
      <c r="Q19" s="20">
        <v>3772073</v>
      </c>
      <c r="R19" s="20">
        <v>6079038</v>
      </c>
      <c r="S19" s="20">
        <v>501717</v>
      </c>
      <c r="T19" s="20">
        <v>3352628</v>
      </c>
      <c r="U19" s="20"/>
      <c r="V19" s="20">
        <v>3854345</v>
      </c>
      <c r="W19" s="20">
        <v>287102066</v>
      </c>
      <c r="X19" s="20">
        <v>31265000</v>
      </c>
      <c r="Y19" s="20">
        <v>255837066</v>
      </c>
      <c r="Z19" s="21">
        <v>818.29</v>
      </c>
      <c r="AA19" s="22">
        <v>31265000</v>
      </c>
    </row>
    <row r="20" spans="1:27" ht="12.75">
      <c r="A20" s="23"/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46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47</v>
      </c>
      <c r="B22" s="17"/>
      <c r="C22" s="18">
        <v>25450</v>
      </c>
      <c r="D22" s="18"/>
      <c r="E22" s="19"/>
      <c r="F22" s="20"/>
      <c r="G22" s="20">
        <v>25450</v>
      </c>
      <c r="H22" s="20"/>
      <c r="I22" s="20"/>
      <c r="J22" s="20">
        <v>25450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>
        <v>25450</v>
      </c>
      <c r="X22" s="20"/>
      <c r="Y22" s="20">
        <v>25450</v>
      </c>
      <c r="Z22" s="21"/>
      <c r="AA22" s="22"/>
    </row>
    <row r="23" spans="1:27" ht="12.75">
      <c r="A23" s="23" t="s">
        <v>48</v>
      </c>
      <c r="B23" s="17"/>
      <c r="C23" s="18">
        <v>65210</v>
      </c>
      <c r="D23" s="18"/>
      <c r="E23" s="19"/>
      <c r="F23" s="20"/>
      <c r="G23" s="24">
        <v>65210</v>
      </c>
      <c r="H23" s="24"/>
      <c r="I23" s="24"/>
      <c r="J23" s="20">
        <v>65210</v>
      </c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>
        <v>65210</v>
      </c>
      <c r="X23" s="20"/>
      <c r="Y23" s="24">
        <v>65210</v>
      </c>
      <c r="Z23" s="25"/>
      <c r="AA23" s="26"/>
    </row>
    <row r="24" spans="1:27" ht="12.75">
      <c r="A24" s="27" t="s">
        <v>49</v>
      </c>
      <c r="B24" s="35"/>
      <c r="C24" s="29">
        <f aca="true" t="shared" si="1" ref="C24:Y24">SUM(C15:C23)</f>
        <v>437192795</v>
      </c>
      <c r="D24" s="29">
        <f>SUM(D15:D23)</f>
        <v>0</v>
      </c>
      <c r="E24" s="36">
        <f t="shared" si="1"/>
        <v>39016000</v>
      </c>
      <c r="F24" s="37">
        <f t="shared" si="1"/>
        <v>31265000</v>
      </c>
      <c r="G24" s="37">
        <f t="shared" si="1"/>
        <v>435965209</v>
      </c>
      <c r="H24" s="37">
        <f t="shared" si="1"/>
        <v>65217</v>
      </c>
      <c r="I24" s="37">
        <f t="shared" si="1"/>
        <v>4281233</v>
      </c>
      <c r="J24" s="37">
        <f t="shared" si="1"/>
        <v>440311659</v>
      </c>
      <c r="K24" s="37">
        <f t="shared" si="1"/>
        <v>2403694</v>
      </c>
      <c r="L24" s="37">
        <f t="shared" si="1"/>
        <v>4113604</v>
      </c>
      <c r="M24" s="37">
        <f t="shared" si="1"/>
        <v>1208386</v>
      </c>
      <c r="N24" s="37">
        <f t="shared" si="1"/>
        <v>7725684</v>
      </c>
      <c r="O24" s="37">
        <f t="shared" si="1"/>
        <v>0</v>
      </c>
      <c r="P24" s="37">
        <f t="shared" si="1"/>
        <v>2306965</v>
      </c>
      <c r="Q24" s="37">
        <f t="shared" si="1"/>
        <v>3772073</v>
      </c>
      <c r="R24" s="37">
        <f t="shared" si="1"/>
        <v>6079038</v>
      </c>
      <c r="S24" s="37">
        <f t="shared" si="1"/>
        <v>501717</v>
      </c>
      <c r="T24" s="37">
        <f t="shared" si="1"/>
        <v>3352628</v>
      </c>
      <c r="U24" s="37">
        <f t="shared" si="1"/>
        <v>0</v>
      </c>
      <c r="V24" s="37">
        <f t="shared" si="1"/>
        <v>3854345</v>
      </c>
      <c r="W24" s="37">
        <f t="shared" si="1"/>
        <v>457970726</v>
      </c>
      <c r="X24" s="37">
        <f t="shared" si="1"/>
        <v>31265000</v>
      </c>
      <c r="Y24" s="37">
        <f t="shared" si="1"/>
        <v>426705726</v>
      </c>
      <c r="Z24" s="38">
        <f>+IF(X24&lt;&gt;0,+(Y24/X24)*100,0)</f>
        <v>1364.8032176555253</v>
      </c>
      <c r="AA24" s="39">
        <f>SUM(AA15:AA23)</f>
        <v>31265000</v>
      </c>
    </row>
    <row r="25" spans="1:27" ht="12.75">
      <c r="A25" s="27" t="s">
        <v>50</v>
      </c>
      <c r="B25" s="28"/>
      <c r="C25" s="29">
        <f aca="true" t="shared" si="2" ref="C25:Y25">+C12+C24</f>
        <v>739547597</v>
      </c>
      <c r="D25" s="29">
        <f>+D12+D24</f>
        <v>0</v>
      </c>
      <c r="E25" s="30">
        <f t="shared" si="2"/>
        <v>39015915</v>
      </c>
      <c r="F25" s="31">
        <f t="shared" si="2"/>
        <v>22397306</v>
      </c>
      <c r="G25" s="31">
        <f t="shared" si="2"/>
        <v>831101849</v>
      </c>
      <c r="H25" s="31">
        <f t="shared" si="2"/>
        <v>-51416644</v>
      </c>
      <c r="I25" s="31">
        <f t="shared" si="2"/>
        <v>10877815</v>
      </c>
      <c r="J25" s="31">
        <f t="shared" si="2"/>
        <v>790563020</v>
      </c>
      <c r="K25" s="31">
        <f t="shared" si="2"/>
        <v>11366721</v>
      </c>
      <c r="L25" s="31">
        <f t="shared" si="2"/>
        <v>6931939</v>
      </c>
      <c r="M25" s="31">
        <f t="shared" si="2"/>
        <v>14395625</v>
      </c>
      <c r="N25" s="31">
        <f t="shared" si="2"/>
        <v>32694285</v>
      </c>
      <c r="O25" s="31">
        <f t="shared" si="2"/>
        <v>8579628</v>
      </c>
      <c r="P25" s="31">
        <f t="shared" si="2"/>
        <v>11838260</v>
      </c>
      <c r="Q25" s="31">
        <f t="shared" si="2"/>
        <v>41402012</v>
      </c>
      <c r="R25" s="31">
        <f t="shared" si="2"/>
        <v>61819900</v>
      </c>
      <c r="S25" s="31">
        <f t="shared" si="2"/>
        <v>7386301</v>
      </c>
      <c r="T25" s="31">
        <f t="shared" si="2"/>
        <v>10411867</v>
      </c>
      <c r="U25" s="31">
        <f t="shared" si="2"/>
        <v>0</v>
      </c>
      <c r="V25" s="31">
        <f t="shared" si="2"/>
        <v>17798168</v>
      </c>
      <c r="W25" s="31">
        <f t="shared" si="2"/>
        <v>902875373</v>
      </c>
      <c r="X25" s="31">
        <f t="shared" si="2"/>
        <v>22397306</v>
      </c>
      <c r="Y25" s="31">
        <f t="shared" si="2"/>
        <v>880478067</v>
      </c>
      <c r="Z25" s="32">
        <f>+IF(X25&lt;&gt;0,+(Y25/X25)*100,0)</f>
        <v>3931.1784506583067</v>
      </c>
      <c r="AA25" s="33">
        <f>+AA12+AA24</f>
        <v>22397306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51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52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53</v>
      </c>
      <c r="B29" s="17"/>
      <c r="C29" s="18">
        <v>55100</v>
      </c>
      <c r="D29" s="18"/>
      <c r="E29" s="19"/>
      <c r="F29" s="20"/>
      <c r="G29" s="20">
        <v>55100</v>
      </c>
      <c r="H29" s="20"/>
      <c r="I29" s="20"/>
      <c r="J29" s="20">
        <v>55100</v>
      </c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>
        <v>55100</v>
      </c>
      <c r="X29" s="20"/>
      <c r="Y29" s="20">
        <v>55100</v>
      </c>
      <c r="Z29" s="21"/>
      <c r="AA29" s="22"/>
    </row>
    <row r="30" spans="1:27" ht="12.75">
      <c r="A30" s="23" t="s">
        <v>54</v>
      </c>
      <c r="B30" s="17"/>
      <c r="C30" s="18">
        <v>1</v>
      </c>
      <c r="D30" s="18"/>
      <c r="E30" s="19"/>
      <c r="F30" s="20"/>
      <c r="G30" s="20">
        <v>1</v>
      </c>
      <c r="H30" s="20"/>
      <c r="I30" s="20"/>
      <c r="J30" s="20">
        <v>1</v>
      </c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>
        <v>1</v>
      </c>
      <c r="X30" s="20"/>
      <c r="Y30" s="20">
        <v>1</v>
      </c>
      <c r="Z30" s="21"/>
      <c r="AA30" s="22"/>
    </row>
    <row r="31" spans="1:27" ht="12.75">
      <c r="A31" s="23" t="s">
        <v>55</v>
      </c>
      <c r="B31" s="17"/>
      <c r="C31" s="18">
        <v>4688485</v>
      </c>
      <c r="D31" s="18"/>
      <c r="E31" s="19"/>
      <c r="F31" s="20"/>
      <c r="G31" s="20">
        <v>4480801</v>
      </c>
      <c r="H31" s="20">
        <v>-11251</v>
      </c>
      <c r="I31" s="20">
        <v>-2150</v>
      </c>
      <c r="J31" s="20">
        <v>4467400</v>
      </c>
      <c r="K31" s="20"/>
      <c r="L31" s="20">
        <v>25869</v>
      </c>
      <c r="M31" s="20">
        <v>-15828</v>
      </c>
      <c r="N31" s="20">
        <v>10041</v>
      </c>
      <c r="O31" s="20">
        <v>-20637</v>
      </c>
      <c r="P31" s="20"/>
      <c r="Q31" s="20"/>
      <c r="R31" s="20">
        <v>-20637</v>
      </c>
      <c r="S31" s="20"/>
      <c r="T31" s="20"/>
      <c r="U31" s="20"/>
      <c r="V31" s="20"/>
      <c r="W31" s="20">
        <v>4456804</v>
      </c>
      <c r="X31" s="20"/>
      <c r="Y31" s="20">
        <v>4456804</v>
      </c>
      <c r="Z31" s="21"/>
      <c r="AA31" s="22"/>
    </row>
    <row r="32" spans="1:27" ht="12.75">
      <c r="A32" s="23" t="s">
        <v>56</v>
      </c>
      <c r="B32" s="17"/>
      <c r="C32" s="18">
        <v>521199686</v>
      </c>
      <c r="D32" s="18"/>
      <c r="E32" s="19"/>
      <c r="F32" s="20"/>
      <c r="G32" s="20">
        <v>539815602</v>
      </c>
      <c r="H32" s="20">
        <v>-67167650</v>
      </c>
      <c r="I32" s="20">
        <v>-11662654</v>
      </c>
      <c r="J32" s="20">
        <v>460985298</v>
      </c>
      <c r="K32" s="20">
        <v>-4449877</v>
      </c>
      <c r="L32" s="20">
        <v>-10524557</v>
      </c>
      <c r="M32" s="20">
        <v>-38643006</v>
      </c>
      <c r="N32" s="20">
        <v>-53617440</v>
      </c>
      <c r="O32" s="20">
        <v>-5503717</v>
      </c>
      <c r="P32" s="20">
        <v>85973029</v>
      </c>
      <c r="Q32" s="20">
        <v>6529303</v>
      </c>
      <c r="R32" s="20">
        <v>86998615</v>
      </c>
      <c r="S32" s="20">
        <v>-6819954</v>
      </c>
      <c r="T32" s="20">
        <v>-1029939</v>
      </c>
      <c r="U32" s="20"/>
      <c r="V32" s="20">
        <v>-7849893</v>
      </c>
      <c r="W32" s="20">
        <v>486516580</v>
      </c>
      <c r="X32" s="20"/>
      <c r="Y32" s="20">
        <v>486516580</v>
      </c>
      <c r="Z32" s="21"/>
      <c r="AA32" s="22"/>
    </row>
    <row r="33" spans="1:27" ht="12.75">
      <c r="A33" s="23" t="s">
        <v>57</v>
      </c>
      <c r="B33" s="17"/>
      <c r="C33" s="18">
        <v>39566389</v>
      </c>
      <c r="D33" s="18"/>
      <c r="E33" s="19"/>
      <c r="F33" s="20"/>
      <c r="G33" s="20">
        <v>39566389</v>
      </c>
      <c r="H33" s="20"/>
      <c r="I33" s="20"/>
      <c r="J33" s="20">
        <v>39566389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>
        <v>39566389</v>
      </c>
      <c r="X33" s="20"/>
      <c r="Y33" s="20">
        <v>39566389</v>
      </c>
      <c r="Z33" s="21"/>
      <c r="AA33" s="22"/>
    </row>
    <row r="34" spans="1:27" ht="12.75">
      <c r="A34" s="27" t="s">
        <v>58</v>
      </c>
      <c r="B34" s="28"/>
      <c r="C34" s="29">
        <f aca="true" t="shared" si="3" ref="C34:Y34">SUM(C29:C33)</f>
        <v>565509661</v>
      </c>
      <c r="D34" s="29">
        <f>SUM(D29:D33)</f>
        <v>0</v>
      </c>
      <c r="E34" s="30">
        <f t="shared" si="3"/>
        <v>0</v>
      </c>
      <c r="F34" s="31">
        <f t="shared" si="3"/>
        <v>0</v>
      </c>
      <c r="G34" s="31">
        <f t="shared" si="3"/>
        <v>583917893</v>
      </c>
      <c r="H34" s="31">
        <f t="shared" si="3"/>
        <v>-67178901</v>
      </c>
      <c r="I34" s="31">
        <f t="shared" si="3"/>
        <v>-11664804</v>
      </c>
      <c r="J34" s="31">
        <f t="shared" si="3"/>
        <v>505074188</v>
      </c>
      <c r="K34" s="31">
        <f t="shared" si="3"/>
        <v>-4449877</v>
      </c>
      <c r="L34" s="31">
        <f t="shared" si="3"/>
        <v>-10498688</v>
      </c>
      <c r="M34" s="31">
        <f t="shared" si="3"/>
        <v>-38658834</v>
      </c>
      <c r="N34" s="31">
        <f t="shared" si="3"/>
        <v>-53607399</v>
      </c>
      <c r="O34" s="31">
        <f t="shared" si="3"/>
        <v>-5524354</v>
      </c>
      <c r="P34" s="31">
        <f t="shared" si="3"/>
        <v>85973029</v>
      </c>
      <c r="Q34" s="31">
        <f t="shared" si="3"/>
        <v>6529303</v>
      </c>
      <c r="R34" s="31">
        <f t="shared" si="3"/>
        <v>86977978</v>
      </c>
      <c r="S34" s="31">
        <f t="shared" si="3"/>
        <v>-6819954</v>
      </c>
      <c r="T34" s="31">
        <f t="shared" si="3"/>
        <v>-1029939</v>
      </c>
      <c r="U34" s="31">
        <f t="shared" si="3"/>
        <v>0</v>
      </c>
      <c r="V34" s="31">
        <f t="shared" si="3"/>
        <v>-7849893</v>
      </c>
      <c r="W34" s="31">
        <f t="shared" si="3"/>
        <v>530594874</v>
      </c>
      <c r="X34" s="31">
        <f t="shared" si="3"/>
        <v>0</v>
      </c>
      <c r="Y34" s="31">
        <f t="shared" si="3"/>
        <v>530594874</v>
      </c>
      <c r="Z34" s="32">
        <f>+IF(X34&lt;&gt;0,+(Y34/X34)*100,0)</f>
        <v>0</v>
      </c>
      <c r="AA34" s="33">
        <f>SUM(AA29:AA33)</f>
        <v>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59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60</v>
      </c>
      <c r="B37" s="17"/>
      <c r="C37" s="18">
        <v>6201917</v>
      </c>
      <c r="D37" s="18"/>
      <c r="E37" s="19"/>
      <c r="F37" s="20"/>
      <c r="G37" s="20">
        <v>6201917</v>
      </c>
      <c r="H37" s="20"/>
      <c r="I37" s="20"/>
      <c r="J37" s="20">
        <v>6201917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>
        <v>6201917</v>
      </c>
      <c r="X37" s="20"/>
      <c r="Y37" s="20">
        <v>6201917</v>
      </c>
      <c r="Z37" s="21"/>
      <c r="AA37" s="22"/>
    </row>
    <row r="38" spans="1:27" ht="12.75">
      <c r="A38" s="23" t="s">
        <v>57</v>
      </c>
      <c r="B38" s="17"/>
      <c r="C38" s="18">
        <v>6812787</v>
      </c>
      <c r="D38" s="18"/>
      <c r="E38" s="19"/>
      <c r="F38" s="20"/>
      <c r="G38" s="20">
        <v>6812787</v>
      </c>
      <c r="H38" s="20"/>
      <c r="I38" s="20"/>
      <c r="J38" s="20">
        <v>6812787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>
        <v>6812787</v>
      </c>
      <c r="X38" s="20"/>
      <c r="Y38" s="20">
        <v>6812787</v>
      </c>
      <c r="Z38" s="21"/>
      <c r="AA38" s="22"/>
    </row>
    <row r="39" spans="1:27" ht="12.75">
      <c r="A39" s="27" t="s">
        <v>61</v>
      </c>
      <c r="B39" s="35"/>
      <c r="C39" s="29">
        <f aca="true" t="shared" si="4" ref="C39:Y39">SUM(C37:C38)</f>
        <v>13014704</v>
      </c>
      <c r="D39" s="29">
        <f>SUM(D37:D38)</f>
        <v>0</v>
      </c>
      <c r="E39" s="36">
        <f t="shared" si="4"/>
        <v>0</v>
      </c>
      <c r="F39" s="37">
        <f t="shared" si="4"/>
        <v>0</v>
      </c>
      <c r="G39" s="37">
        <f t="shared" si="4"/>
        <v>13014704</v>
      </c>
      <c r="H39" s="37">
        <f t="shared" si="4"/>
        <v>0</v>
      </c>
      <c r="I39" s="37">
        <f t="shared" si="4"/>
        <v>0</v>
      </c>
      <c r="J39" s="37">
        <f t="shared" si="4"/>
        <v>13014704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13014704</v>
      </c>
      <c r="X39" s="37">
        <f t="shared" si="4"/>
        <v>0</v>
      </c>
      <c r="Y39" s="37">
        <f t="shared" si="4"/>
        <v>13014704</v>
      </c>
      <c r="Z39" s="38">
        <f>+IF(X39&lt;&gt;0,+(Y39/X39)*100,0)</f>
        <v>0</v>
      </c>
      <c r="AA39" s="39">
        <f>SUM(AA37:AA38)</f>
        <v>0</v>
      </c>
    </row>
    <row r="40" spans="1:27" ht="12.75">
      <c r="A40" s="27" t="s">
        <v>62</v>
      </c>
      <c r="B40" s="28"/>
      <c r="C40" s="29">
        <f aca="true" t="shared" si="5" ref="C40:Y40">+C34+C39</f>
        <v>578524365</v>
      </c>
      <c r="D40" s="29">
        <f>+D34+D39</f>
        <v>0</v>
      </c>
      <c r="E40" s="30">
        <f t="shared" si="5"/>
        <v>0</v>
      </c>
      <c r="F40" s="31">
        <f t="shared" si="5"/>
        <v>0</v>
      </c>
      <c r="G40" s="31">
        <f t="shared" si="5"/>
        <v>596932597</v>
      </c>
      <c r="H40" s="31">
        <f t="shared" si="5"/>
        <v>-67178901</v>
      </c>
      <c r="I40" s="31">
        <f t="shared" si="5"/>
        <v>-11664804</v>
      </c>
      <c r="J40" s="31">
        <f t="shared" si="5"/>
        <v>518088892</v>
      </c>
      <c r="K40" s="31">
        <f t="shared" si="5"/>
        <v>-4449877</v>
      </c>
      <c r="L40" s="31">
        <f t="shared" si="5"/>
        <v>-10498688</v>
      </c>
      <c r="M40" s="31">
        <f t="shared" si="5"/>
        <v>-38658834</v>
      </c>
      <c r="N40" s="31">
        <f t="shared" si="5"/>
        <v>-53607399</v>
      </c>
      <c r="O40" s="31">
        <f t="shared" si="5"/>
        <v>-5524354</v>
      </c>
      <c r="P40" s="31">
        <f t="shared" si="5"/>
        <v>85973029</v>
      </c>
      <c r="Q40" s="31">
        <f t="shared" si="5"/>
        <v>6529303</v>
      </c>
      <c r="R40" s="31">
        <f t="shared" si="5"/>
        <v>86977978</v>
      </c>
      <c r="S40" s="31">
        <f t="shared" si="5"/>
        <v>-6819954</v>
      </c>
      <c r="T40" s="31">
        <f t="shared" si="5"/>
        <v>-1029939</v>
      </c>
      <c r="U40" s="31">
        <f t="shared" si="5"/>
        <v>0</v>
      </c>
      <c r="V40" s="31">
        <f t="shared" si="5"/>
        <v>-7849893</v>
      </c>
      <c r="W40" s="31">
        <f t="shared" si="5"/>
        <v>543609578</v>
      </c>
      <c r="X40" s="31">
        <f t="shared" si="5"/>
        <v>0</v>
      </c>
      <c r="Y40" s="31">
        <f t="shared" si="5"/>
        <v>543609578</v>
      </c>
      <c r="Z40" s="32">
        <f>+IF(X40&lt;&gt;0,+(Y40/X40)*100,0)</f>
        <v>0</v>
      </c>
      <c r="AA40" s="33">
        <f>+AA34+AA39</f>
        <v>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161023232</v>
      </c>
      <c r="D42" s="43">
        <f>+D25-D40</f>
        <v>0</v>
      </c>
      <c r="E42" s="44">
        <f t="shared" si="6"/>
        <v>39015915</v>
      </c>
      <c r="F42" s="45">
        <f t="shared" si="6"/>
        <v>22397306</v>
      </c>
      <c r="G42" s="45">
        <f t="shared" si="6"/>
        <v>234169252</v>
      </c>
      <c r="H42" s="45">
        <f t="shared" si="6"/>
        <v>15762257</v>
      </c>
      <c r="I42" s="45">
        <f t="shared" si="6"/>
        <v>22542619</v>
      </c>
      <c r="J42" s="45">
        <f t="shared" si="6"/>
        <v>272474128</v>
      </c>
      <c r="K42" s="45">
        <f t="shared" si="6"/>
        <v>15816598</v>
      </c>
      <c r="L42" s="45">
        <f t="shared" si="6"/>
        <v>17430627</v>
      </c>
      <c r="M42" s="45">
        <f t="shared" si="6"/>
        <v>53054459</v>
      </c>
      <c r="N42" s="45">
        <f t="shared" si="6"/>
        <v>86301684</v>
      </c>
      <c r="O42" s="45">
        <f t="shared" si="6"/>
        <v>14103982</v>
      </c>
      <c r="P42" s="45">
        <f t="shared" si="6"/>
        <v>-74134769</v>
      </c>
      <c r="Q42" s="45">
        <f t="shared" si="6"/>
        <v>34872709</v>
      </c>
      <c r="R42" s="45">
        <f t="shared" si="6"/>
        <v>-25158078</v>
      </c>
      <c r="S42" s="45">
        <f t="shared" si="6"/>
        <v>14206255</v>
      </c>
      <c r="T42" s="45">
        <f t="shared" si="6"/>
        <v>11441806</v>
      </c>
      <c r="U42" s="45">
        <f t="shared" si="6"/>
        <v>0</v>
      </c>
      <c r="V42" s="45">
        <f t="shared" si="6"/>
        <v>25648061</v>
      </c>
      <c r="W42" s="45">
        <f t="shared" si="6"/>
        <v>359265795</v>
      </c>
      <c r="X42" s="45">
        <f t="shared" si="6"/>
        <v>22397306</v>
      </c>
      <c r="Y42" s="45">
        <f t="shared" si="6"/>
        <v>336868489</v>
      </c>
      <c r="Z42" s="46">
        <f>+IF(X42&lt;&gt;0,+(Y42/X42)*100,0)</f>
        <v>1504.0580728771577</v>
      </c>
      <c r="AA42" s="47">
        <f>+AA25-AA40</f>
        <v>22397306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206753828</v>
      </c>
      <c r="D45" s="18"/>
      <c r="E45" s="19"/>
      <c r="F45" s="20">
        <v>-16618609</v>
      </c>
      <c r="G45" s="20">
        <v>159238517</v>
      </c>
      <c r="H45" s="20"/>
      <c r="I45" s="20"/>
      <c r="J45" s="20">
        <v>159238517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159238517</v>
      </c>
      <c r="X45" s="20">
        <v>-16618609</v>
      </c>
      <c r="Y45" s="20">
        <v>175857126</v>
      </c>
      <c r="Z45" s="48">
        <v>-1058.19</v>
      </c>
      <c r="AA45" s="22">
        <v>-16618609</v>
      </c>
    </row>
    <row r="46" spans="1:27" ht="12.75">
      <c r="A46" s="23" t="s">
        <v>67</v>
      </c>
      <c r="B46" s="17"/>
      <c r="C46" s="18">
        <v>78910</v>
      </c>
      <c r="D46" s="18"/>
      <c r="E46" s="19"/>
      <c r="F46" s="20"/>
      <c r="G46" s="20">
        <v>78910</v>
      </c>
      <c r="H46" s="20"/>
      <c r="I46" s="20"/>
      <c r="J46" s="20">
        <v>78910</v>
      </c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>
        <v>78910</v>
      </c>
      <c r="X46" s="20"/>
      <c r="Y46" s="20">
        <v>78910</v>
      </c>
      <c r="Z46" s="48"/>
      <c r="AA46" s="22"/>
    </row>
    <row r="47" spans="1:27" ht="12.75">
      <c r="A47" s="23"/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68</v>
      </c>
      <c r="B48" s="50" t="s">
        <v>64</v>
      </c>
      <c r="C48" s="51">
        <f aca="true" t="shared" si="7" ref="C48:Y48">SUM(C45:C47)</f>
        <v>206832738</v>
      </c>
      <c r="D48" s="51">
        <f>SUM(D45:D47)</f>
        <v>0</v>
      </c>
      <c r="E48" s="52">
        <f t="shared" si="7"/>
        <v>0</v>
      </c>
      <c r="F48" s="53">
        <f t="shared" si="7"/>
        <v>-16618609</v>
      </c>
      <c r="G48" s="53">
        <f t="shared" si="7"/>
        <v>159317427</v>
      </c>
      <c r="H48" s="53">
        <f t="shared" si="7"/>
        <v>0</v>
      </c>
      <c r="I48" s="53">
        <f t="shared" si="7"/>
        <v>0</v>
      </c>
      <c r="J48" s="53">
        <f t="shared" si="7"/>
        <v>159317427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159317427</v>
      </c>
      <c r="X48" s="53">
        <f t="shared" si="7"/>
        <v>-16618609</v>
      </c>
      <c r="Y48" s="53">
        <f t="shared" si="7"/>
        <v>175936036</v>
      </c>
      <c r="Z48" s="54">
        <f>+IF(X48&lt;&gt;0,+(Y48/X48)*100,0)</f>
        <v>-1058.668845268578</v>
      </c>
      <c r="AA48" s="55">
        <f>SUM(AA45:AA47)</f>
        <v>-16618609</v>
      </c>
    </row>
    <row r="49" spans="1:27" ht="12.75">
      <c r="A49" s="56" t="s">
        <v>96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97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98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7" t="s">
        <v>75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99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-81041904</v>
      </c>
      <c r="D6" s="18"/>
      <c r="E6" s="19">
        <v>38</v>
      </c>
      <c r="F6" s="20">
        <v>540954312</v>
      </c>
      <c r="G6" s="20">
        <v>715498284</v>
      </c>
      <c r="H6" s="20">
        <v>-294561058</v>
      </c>
      <c r="I6" s="20">
        <v>-38761131</v>
      </c>
      <c r="J6" s="20">
        <v>382176095</v>
      </c>
      <c r="K6" s="20">
        <v>-42986890</v>
      </c>
      <c r="L6" s="20">
        <v>-43162414</v>
      </c>
      <c r="M6" s="20">
        <v>127467726</v>
      </c>
      <c r="N6" s="20">
        <v>41318422</v>
      </c>
      <c r="O6" s="20">
        <v>-28371059</v>
      </c>
      <c r="P6" s="20">
        <v>88595770</v>
      </c>
      <c r="Q6" s="20">
        <v>111565153</v>
      </c>
      <c r="R6" s="20">
        <v>171789864</v>
      </c>
      <c r="S6" s="20">
        <v>-28857280</v>
      </c>
      <c r="T6" s="20">
        <v>-30235819</v>
      </c>
      <c r="U6" s="20">
        <v>103733531</v>
      </c>
      <c r="V6" s="20">
        <v>44640432</v>
      </c>
      <c r="W6" s="20">
        <v>639924813</v>
      </c>
      <c r="X6" s="20">
        <v>540954312</v>
      </c>
      <c r="Y6" s="20">
        <v>98970501</v>
      </c>
      <c r="Z6" s="21">
        <v>18.3</v>
      </c>
      <c r="AA6" s="22">
        <v>540954312</v>
      </c>
    </row>
    <row r="7" spans="1:27" ht="12.75">
      <c r="A7" s="23" t="s">
        <v>34</v>
      </c>
      <c r="B7" s="17"/>
      <c r="C7" s="18">
        <v>973205</v>
      </c>
      <c r="D7" s="18"/>
      <c r="E7" s="19"/>
      <c r="F7" s="20"/>
      <c r="G7" s="20">
        <v>7459736</v>
      </c>
      <c r="H7" s="20">
        <v>250979647</v>
      </c>
      <c r="I7" s="20">
        <v>932822</v>
      </c>
      <c r="J7" s="20">
        <v>259372205</v>
      </c>
      <c r="K7" s="20">
        <v>1622898</v>
      </c>
      <c r="L7" s="20"/>
      <c r="M7" s="20">
        <v>2697997</v>
      </c>
      <c r="N7" s="20">
        <v>4320895</v>
      </c>
      <c r="O7" s="20">
        <v>1644154</v>
      </c>
      <c r="P7" s="20">
        <v>-109617909</v>
      </c>
      <c r="Q7" s="20">
        <v>1740393</v>
      </c>
      <c r="R7" s="20">
        <v>-106233362</v>
      </c>
      <c r="S7" s="20"/>
      <c r="T7" s="20"/>
      <c r="U7" s="20">
        <v>-150000000</v>
      </c>
      <c r="V7" s="20">
        <v>-150000000</v>
      </c>
      <c r="W7" s="20">
        <v>7459738</v>
      </c>
      <c r="X7" s="20"/>
      <c r="Y7" s="20">
        <v>7459738</v>
      </c>
      <c r="Z7" s="21"/>
      <c r="AA7" s="22"/>
    </row>
    <row r="8" spans="1:27" ht="12.75">
      <c r="A8" s="23" t="s">
        <v>35</v>
      </c>
      <c r="B8" s="17"/>
      <c r="C8" s="18">
        <v>-147561623</v>
      </c>
      <c r="D8" s="18"/>
      <c r="E8" s="19"/>
      <c r="F8" s="20">
        <v>45611305</v>
      </c>
      <c r="G8" s="20">
        <v>-86288058</v>
      </c>
      <c r="H8" s="20">
        <v>6584208</v>
      </c>
      <c r="I8" s="20">
        <v>6230791</v>
      </c>
      <c r="J8" s="20">
        <v>-73473059</v>
      </c>
      <c r="K8" s="20">
        <v>6873250</v>
      </c>
      <c r="L8" s="20">
        <v>-1553412</v>
      </c>
      <c r="M8" s="20">
        <v>7008251</v>
      </c>
      <c r="N8" s="20">
        <v>12328089</v>
      </c>
      <c r="O8" s="20">
        <v>-10987814</v>
      </c>
      <c r="P8" s="20">
        <v>7079014</v>
      </c>
      <c r="Q8" s="20">
        <v>5439465</v>
      </c>
      <c r="R8" s="20">
        <v>1530665</v>
      </c>
      <c r="S8" s="20">
        <v>11232076</v>
      </c>
      <c r="T8" s="20">
        <v>9834534</v>
      </c>
      <c r="U8" s="20">
        <v>-37068048</v>
      </c>
      <c r="V8" s="20">
        <v>-16001438</v>
      </c>
      <c r="W8" s="20">
        <v>-75615743</v>
      </c>
      <c r="X8" s="20">
        <v>45611305</v>
      </c>
      <c r="Y8" s="20">
        <v>-121227048</v>
      </c>
      <c r="Z8" s="21">
        <v>-265.78</v>
      </c>
      <c r="AA8" s="22">
        <v>45611305</v>
      </c>
    </row>
    <row r="9" spans="1:27" ht="12.75">
      <c r="A9" s="23" t="s">
        <v>36</v>
      </c>
      <c r="B9" s="17"/>
      <c r="C9" s="18">
        <v>-20438166</v>
      </c>
      <c r="D9" s="18"/>
      <c r="E9" s="19"/>
      <c r="F9" s="20"/>
      <c r="G9" s="20">
        <v>111713408</v>
      </c>
      <c r="H9" s="20">
        <v>1057004</v>
      </c>
      <c r="I9" s="20">
        <v>3202576</v>
      </c>
      <c r="J9" s="20">
        <v>115972988</v>
      </c>
      <c r="K9" s="20">
        <v>-1817193</v>
      </c>
      <c r="L9" s="20">
        <v>5518486</v>
      </c>
      <c r="M9" s="20">
        <v>3408918</v>
      </c>
      <c r="N9" s="20">
        <v>7110211</v>
      </c>
      <c r="O9" s="20">
        <v>-746015</v>
      </c>
      <c r="P9" s="20">
        <v>336324</v>
      </c>
      <c r="Q9" s="20">
        <v>-4193680</v>
      </c>
      <c r="R9" s="20">
        <v>-4603371</v>
      </c>
      <c r="S9" s="20">
        <v>17131</v>
      </c>
      <c r="T9" s="20">
        <v>-1230314</v>
      </c>
      <c r="U9" s="20">
        <v>1904464</v>
      </c>
      <c r="V9" s="20">
        <v>691281</v>
      </c>
      <c r="W9" s="20">
        <v>119171109</v>
      </c>
      <c r="X9" s="20"/>
      <c r="Y9" s="20">
        <v>119171109</v>
      </c>
      <c r="Z9" s="21"/>
      <c r="AA9" s="22"/>
    </row>
    <row r="10" spans="1:27" ht="12.7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2.75">
      <c r="A11" s="23" t="s">
        <v>38</v>
      </c>
      <c r="B11" s="17"/>
      <c r="C11" s="18">
        <v>28392028</v>
      </c>
      <c r="D11" s="18"/>
      <c r="E11" s="19"/>
      <c r="F11" s="20">
        <v>33983915</v>
      </c>
      <c r="G11" s="20">
        <v>37989243</v>
      </c>
      <c r="H11" s="20">
        <v>-174333</v>
      </c>
      <c r="I11" s="20">
        <v>-144913</v>
      </c>
      <c r="J11" s="20">
        <v>37669997</v>
      </c>
      <c r="K11" s="20">
        <v>-21247</v>
      </c>
      <c r="L11" s="20">
        <v>-133937</v>
      </c>
      <c r="M11" s="20">
        <v>298509</v>
      </c>
      <c r="N11" s="20">
        <v>143325</v>
      </c>
      <c r="O11" s="20">
        <v>-524215</v>
      </c>
      <c r="P11" s="20">
        <v>188586</v>
      </c>
      <c r="Q11" s="20">
        <v>-942599</v>
      </c>
      <c r="R11" s="20">
        <v>-1278228</v>
      </c>
      <c r="S11" s="20">
        <v>56630</v>
      </c>
      <c r="T11" s="20">
        <v>402695</v>
      </c>
      <c r="U11" s="20">
        <v>-1460560</v>
      </c>
      <c r="V11" s="20">
        <v>-1001235</v>
      </c>
      <c r="W11" s="20">
        <v>35533859</v>
      </c>
      <c r="X11" s="20">
        <v>33983915</v>
      </c>
      <c r="Y11" s="20">
        <v>1549944</v>
      </c>
      <c r="Z11" s="21">
        <v>4.56</v>
      </c>
      <c r="AA11" s="22">
        <v>33983915</v>
      </c>
    </row>
    <row r="12" spans="1:27" ht="12.75">
      <c r="A12" s="27" t="s">
        <v>39</v>
      </c>
      <c r="B12" s="28"/>
      <c r="C12" s="29">
        <f aca="true" t="shared" si="0" ref="C12:Y12">SUM(C6:C11)</f>
        <v>-219676460</v>
      </c>
      <c r="D12" s="29">
        <f>SUM(D6:D11)</f>
        <v>0</v>
      </c>
      <c r="E12" s="30">
        <f t="shared" si="0"/>
        <v>38</v>
      </c>
      <c r="F12" s="31">
        <f t="shared" si="0"/>
        <v>620549532</v>
      </c>
      <c r="G12" s="31">
        <f t="shared" si="0"/>
        <v>786372613</v>
      </c>
      <c r="H12" s="31">
        <f t="shared" si="0"/>
        <v>-36114532</v>
      </c>
      <c r="I12" s="31">
        <f t="shared" si="0"/>
        <v>-28539855</v>
      </c>
      <c r="J12" s="31">
        <f t="shared" si="0"/>
        <v>721718226</v>
      </c>
      <c r="K12" s="31">
        <f t="shared" si="0"/>
        <v>-36329182</v>
      </c>
      <c r="L12" s="31">
        <f t="shared" si="0"/>
        <v>-39331277</v>
      </c>
      <c r="M12" s="31">
        <f t="shared" si="0"/>
        <v>140881401</v>
      </c>
      <c r="N12" s="31">
        <f t="shared" si="0"/>
        <v>65220942</v>
      </c>
      <c r="O12" s="31">
        <f t="shared" si="0"/>
        <v>-38984949</v>
      </c>
      <c r="P12" s="31">
        <f t="shared" si="0"/>
        <v>-13418215</v>
      </c>
      <c r="Q12" s="31">
        <f t="shared" si="0"/>
        <v>113608732</v>
      </c>
      <c r="R12" s="31">
        <f t="shared" si="0"/>
        <v>61205568</v>
      </c>
      <c r="S12" s="31">
        <f t="shared" si="0"/>
        <v>-17551443</v>
      </c>
      <c r="T12" s="31">
        <f t="shared" si="0"/>
        <v>-21228904</v>
      </c>
      <c r="U12" s="31">
        <f t="shared" si="0"/>
        <v>-82890613</v>
      </c>
      <c r="V12" s="31">
        <f t="shared" si="0"/>
        <v>-121670960</v>
      </c>
      <c r="W12" s="31">
        <f t="shared" si="0"/>
        <v>726473776</v>
      </c>
      <c r="X12" s="31">
        <f t="shared" si="0"/>
        <v>620549532</v>
      </c>
      <c r="Y12" s="31">
        <f t="shared" si="0"/>
        <v>105924244</v>
      </c>
      <c r="Z12" s="32">
        <f>+IF(X12&lt;&gt;0,+(Y12/X12)*100,0)</f>
        <v>17.069426135672277</v>
      </c>
      <c r="AA12" s="33">
        <f>SUM(AA6:AA11)</f>
        <v>620549532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/>
      <c r="D17" s="18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887702232</v>
      </c>
      <c r="D19" s="18"/>
      <c r="E19" s="19">
        <v>170133000</v>
      </c>
      <c r="F19" s="20">
        <v>1632028531</v>
      </c>
      <c r="G19" s="20">
        <v>1510021859</v>
      </c>
      <c r="H19" s="20">
        <v>20804177</v>
      </c>
      <c r="I19" s="20">
        <v>14229281</v>
      </c>
      <c r="J19" s="20">
        <v>1545055317</v>
      </c>
      <c r="K19" s="20">
        <v>22829673</v>
      </c>
      <c r="L19" s="20">
        <v>18028827</v>
      </c>
      <c r="M19" s="20">
        <v>-5140151</v>
      </c>
      <c r="N19" s="20">
        <v>35718349</v>
      </c>
      <c r="O19" s="20">
        <v>12991909</v>
      </c>
      <c r="P19" s="20">
        <v>1252890</v>
      </c>
      <c r="Q19" s="20">
        <v>9151084</v>
      </c>
      <c r="R19" s="20">
        <v>23395883</v>
      </c>
      <c r="S19" s="20">
        <v>598134</v>
      </c>
      <c r="T19" s="20">
        <v>-10703140</v>
      </c>
      <c r="U19" s="20">
        <v>17463214</v>
      </c>
      <c r="V19" s="20">
        <v>7358208</v>
      </c>
      <c r="W19" s="20">
        <v>1611527757</v>
      </c>
      <c r="X19" s="20">
        <v>1632028531</v>
      </c>
      <c r="Y19" s="20">
        <v>-20500774</v>
      </c>
      <c r="Z19" s="21">
        <v>-1.26</v>
      </c>
      <c r="AA19" s="22">
        <v>1632028531</v>
      </c>
    </row>
    <row r="20" spans="1:27" ht="12.75">
      <c r="A20" s="23"/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46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47</v>
      </c>
      <c r="B22" s="17"/>
      <c r="C22" s="18">
        <v>-3131860</v>
      </c>
      <c r="D22" s="18"/>
      <c r="E22" s="19">
        <v>250000</v>
      </c>
      <c r="F22" s="20">
        <v>531600</v>
      </c>
      <c r="G22" s="20">
        <v>431600</v>
      </c>
      <c r="H22" s="20"/>
      <c r="I22" s="20"/>
      <c r="J22" s="20">
        <v>431600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>
        <v>431600</v>
      </c>
      <c r="X22" s="20">
        <v>531600</v>
      </c>
      <c r="Y22" s="20">
        <v>-100000</v>
      </c>
      <c r="Z22" s="21">
        <v>-18.81</v>
      </c>
      <c r="AA22" s="22">
        <v>531600</v>
      </c>
    </row>
    <row r="23" spans="1:27" ht="12.75">
      <c r="A23" s="23" t="s">
        <v>48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2.75">
      <c r="A24" s="27" t="s">
        <v>49</v>
      </c>
      <c r="B24" s="35"/>
      <c r="C24" s="29">
        <f aca="true" t="shared" si="1" ref="C24:Y24">SUM(C15:C23)</f>
        <v>884570372</v>
      </c>
      <c r="D24" s="29">
        <f>SUM(D15:D23)</f>
        <v>0</v>
      </c>
      <c r="E24" s="36">
        <f t="shared" si="1"/>
        <v>170383000</v>
      </c>
      <c r="F24" s="37">
        <f t="shared" si="1"/>
        <v>1632560131</v>
      </c>
      <c r="G24" s="37">
        <f t="shared" si="1"/>
        <v>1510453459</v>
      </c>
      <c r="H24" s="37">
        <f t="shared" si="1"/>
        <v>20804177</v>
      </c>
      <c r="I24" s="37">
        <f t="shared" si="1"/>
        <v>14229281</v>
      </c>
      <c r="J24" s="37">
        <f t="shared" si="1"/>
        <v>1545486917</v>
      </c>
      <c r="K24" s="37">
        <f t="shared" si="1"/>
        <v>22829673</v>
      </c>
      <c r="L24" s="37">
        <f t="shared" si="1"/>
        <v>18028827</v>
      </c>
      <c r="M24" s="37">
        <f t="shared" si="1"/>
        <v>-5140151</v>
      </c>
      <c r="N24" s="37">
        <f t="shared" si="1"/>
        <v>35718349</v>
      </c>
      <c r="O24" s="37">
        <f t="shared" si="1"/>
        <v>12991909</v>
      </c>
      <c r="P24" s="37">
        <f t="shared" si="1"/>
        <v>1252890</v>
      </c>
      <c r="Q24" s="37">
        <f t="shared" si="1"/>
        <v>9151084</v>
      </c>
      <c r="R24" s="37">
        <f t="shared" si="1"/>
        <v>23395883</v>
      </c>
      <c r="S24" s="37">
        <f t="shared" si="1"/>
        <v>598134</v>
      </c>
      <c r="T24" s="37">
        <f t="shared" si="1"/>
        <v>-10703140</v>
      </c>
      <c r="U24" s="37">
        <f t="shared" si="1"/>
        <v>17463214</v>
      </c>
      <c r="V24" s="37">
        <f t="shared" si="1"/>
        <v>7358208</v>
      </c>
      <c r="W24" s="37">
        <f t="shared" si="1"/>
        <v>1611959357</v>
      </c>
      <c r="X24" s="37">
        <f t="shared" si="1"/>
        <v>1632560131</v>
      </c>
      <c r="Y24" s="37">
        <f t="shared" si="1"/>
        <v>-20600774</v>
      </c>
      <c r="Z24" s="38">
        <f>+IF(X24&lt;&gt;0,+(Y24/X24)*100,0)</f>
        <v>-1.2618692327970369</v>
      </c>
      <c r="AA24" s="39">
        <f>SUM(AA15:AA23)</f>
        <v>1632560131</v>
      </c>
    </row>
    <row r="25" spans="1:27" ht="12.75">
      <c r="A25" s="27" t="s">
        <v>50</v>
      </c>
      <c r="B25" s="28"/>
      <c r="C25" s="29">
        <f aca="true" t="shared" si="2" ref="C25:Y25">+C12+C24</f>
        <v>664893912</v>
      </c>
      <c r="D25" s="29">
        <f>+D12+D24</f>
        <v>0</v>
      </c>
      <c r="E25" s="30">
        <f t="shared" si="2"/>
        <v>170383038</v>
      </c>
      <c r="F25" s="31">
        <f t="shared" si="2"/>
        <v>2253109663</v>
      </c>
      <c r="G25" s="31">
        <f t="shared" si="2"/>
        <v>2296826072</v>
      </c>
      <c r="H25" s="31">
        <f t="shared" si="2"/>
        <v>-15310355</v>
      </c>
      <c r="I25" s="31">
        <f t="shared" si="2"/>
        <v>-14310574</v>
      </c>
      <c r="J25" s="31">
        <f t="shared" si="2"/>
        <v>2267205143</v>
      </c>
      <c r="K25" s="31">
        <f t="shared" si="2"/>
        <v>-13499509</v>
      </c>
      <c r="L25" s="31">
        <f t="shared" si="2"/>
        <v>-21302450</v>
      </c>
      <c r="M25" s="31">
        <f t="shared" si="2"/>
        <v>135741250</v>
      </c>
      <c r="N25" s="31">
        <f t="shared" si="2"/>
        <v>100939291</v>
      </c>
      <c r="O25" s="31">
        <f t="shared" si="2"/>
        <v>-25993040</v>
      </c>
      <c r="P25" s="31">
        <f t="shared" si="2"/>
        <v>-12165325</v>
      </c>
      <c r="Q25" s="31">
        <f t="shared" si="2"/>
        <v>122759816</v>
      </c>
      <c r="R25" s="31">
        <f t="shared" si="2"/>
        <v>84601451</v>
      </c>
      <c r="S25" s="31">
        <f t="shared" si="2"/>
        <v>-16953309</v>
      </c>
      <c r="T25" s="31">
        <f t="shared" si="2"/>
        <v>-31932044</v>
      </c>
      <c r="U25" s="31">
        <f t="shared" si="2"/>
        <v>-65427399</v>
      </c>
      <c r="V25" s="31">
        <f t="shared" si="2"/>
        <v>-114312752</v>
      </c>
      <c r="W25" s="31">
        <f t="shared" si="2"/>
        <v>2338433133</v>
      </c>
      <c r="X25" s="31">
        <f t="shared" si="2"/>
        <v>2253109663</v>
      </c>
      <c r="Y25" s="31">
        <f t="shared" si="2"/>
        <v>85323470</v>
      </c>
      <c r="Z25" s="32">
        <f>+IF(X25&lt;&gt;0,+(Y25/X25)*100,0)</f>
        <v>3.7869204238551086</v>
      </c>
      <c r="AA25" s="33">
        <f>+AA12+AA24</f>
        <v>2253109663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51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52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53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54</v>
      </c>
      <c r="B30" s="17"/>
      <c r="C30" s="18">
        <v>430877</v>
      </c>
      <c r="D30" s="18"/>
      <c r="E30" s="19"/>
      <c r="F30" s="20">
        <v>430877</v>
      </c>
      <c r="G30" s="20">
        <v>430877</v>
      </c>
      <c r="H30" s="20"/>
      <c r="I30" s="20"/>
      <c r="J30" s="20">
        <v>430877</v>
      </c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>
        <v>430877</v>
      </c>
      <c r="X30" s="20">
        <v>430877</v>
      </c>
      <c r="Y30" s="20"/>
      <c r="Z30" s="21"/>
      <c r="AA30" s="22">
        <v>430877</v>
      </c>
    </row>
    <row r="31" spans="1:27" ht="12.75">
      <c r="A31" s="23" t="s">
        <v>55</v>
      </c>
      <c r="B31" s="17"/>
      <c r="C31" s="18">
        <v>277650</v>
      </c>
      <c r="D31" s="18"/>
      <c r="E31" s="19"/>
      <c r="F31" s="20">
        <v>247649</v>
      </c>
      <c r="G31" s="20">
        <v>287170</v>
      </c>
      <c r="H31" s="20">
        <v>28088</v>
      </c>
      <c r="I31" s="20">
        <v>-2102</v>
      </c>
      <c r="J31" s="20">
        <v>313156</v>
      </c>
      <c r="K31" s="20">
        <v>7543</v>
      </c>
      <c r="L31" s="20">
        <v>11262</v>
      </c>
      <c r="M31" s="20">
        <v>13478</v>
      </c>
      <c r="N31" s="20">
        <v>32283</v>
      </c>
      <c r="O31" s="20">
        <v>-11890</v>
      </c>
      <c r="P31" s="20">
        <v>596</v>
      </c>
      <c r="Q31" s="20">
        <v>3588</v>
      </c>
      <c r="R31" s="20">
        <v>-7706</v>
      </c>
      <c r="S31" s="20"/>
      <c r="T31" s="20">
        <v>240</v>
      </c>
      <c r="U31" s="20">
        <v>-4091</v>
      </c>
      <c r="V31" s="20">
        <v>-3851</v>
      </c>
      <c r="W31" s="20">
        <v>333882</v>
      </c>
      <c r="X31" s="20">
        <v>247649</v>
      </c>
      <c r="Y31" s="20">
        <v>86233</v>
      </c>
      <c r="Z31" s="21">
        <v>34.82</v>
      </c>
      <c r="AA31" s="22">
        <v>247649</v>
      </c>
    </row>
    <row r="32" spans="1:27" ht="12.75">
      <c r="A32" s="23" t="s">
        <v>56</v>
      </c>
      <c r="B32" s="17"/>
      <c r="C32" s="18">
        <v>62157640</v>
      </c>
      <c r="D32" s="18"/>
      <c r="E32" s="19"/>
      <c r="F32" s="20">
        <v>104799994</v>
      </c>
      <c r="G32" s="20">
        <v>77446078</v>
      </c>
      <c r="H32" s="20">
        <v>-24651334</v>
      </c>
      <c r="I32" s="20">
        <v>-51405648</v>
      </c>
      <c r="J32" s="20">
        <v>1389096</v>
      </c>
      <c r="K32" s="20">
        <v>-37414253</v>
      </c>
      <c r="L32" s="20">
        <v>-38845544</v>
      </c>
      <c r="M32" s="20">
        <v>9391424</v>
      </c>
      <c r="N32" s="20">
        <v>-66868373</v>
      </c>
      <c r="O32" s="20">
        <v>17982105</v>
      </c>
      <c r="P32" s="20">
        <v>77157554</v>
      </c>
      <c r="Q32" s="20">
        <v>22549585</v>
      </c>
      <c r="R32" s="20">
        <v>117689244</v>
      </c>
      <c r="S32" s="20">
        <v>-21997699</v>
      </c>
      <c r="T32" s="20">
        <v>13940098</v>
      </c>
      <c r="U32" s="20">
        <v>43552738</v>
      </c>
      <c r="V32" s="20">
        <v>35495137</v>
      </c>
      <c r="W32" s="20">
        <v>87705104</v>
      </c>
      <c r="X32" s="20">
        <v>104799994</v>
      </c>
      <c r="Y32" s="20">
        <v>-17094890</v>
      </c>
      <c r="Z32" s="21">
        <v>-16.31</v>
      </c>
      <c r="AA32" s="22">
        <v>104799994</v>
      </c>
    </row>
    <row r="33" spans="1:27" ht="12.75">
      <c r="A33" s="23" t="s">
        <v>57</v>
      </c>
      <c r="B33" s="17"/>
      <c r="C33" s="18">
        <v>34978238</v>
      </c>
      <c r="D33" s="18"/>
      <c r="E33" s="19"/>
      <c r="F33" s="20">
        <v>18032403</v>
      </c>
      <c r="G33" s="20">
        <v>35302499</v>
      </c>
      <c r="H33" s="20"/>
      <c r="I33" s="20"/>
      <c r="J33" s="20">
        <v>35302499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>
        <v>6617404</v>
      </c>
      <c r="V33" s="20">
        <v>6617404</v>
      </c>
      <c r="W33" s="20">
        <v>41919903</v>
      </c>
      <c r="X33" s="20">
        <v>18032403</v>
      </c>
      <c r="Y33" s="20">
        <v>23887500</v>
      </c>
      <c r="Z33" s="21">
        <v>132.47</v>
      </c>
      <c r="AA33" s="22">
        <v>18032403</v>
      </c>
    </row>
    <row r="34" spans="1:27" ht="12.75">
      <c r="A34" s="27" t="s">
        <v>58</v>
      </c>
      <c r="B34" s="28"/>
      <c r="C34" s="29">
        <f aca="true" t="shared" si="3" ref="C34:Y34">SUM(C29:C33)</f>
        <v>97844405</v>
      </c>
      <c r="D34" s="29">
        <f>SUM(D29:D33)</f>
        <v>0</v>
      </c>
      <c r="E34" s="30">
        <f t="shared" si="3"/>
        <v>0</v>
      </c>
      <c r="F34" s="31">
        <f t="shared" si="3"/>
        <v>123510923</v>
      </c>
      <c r="G34" s="31">
        <f t="shared" si="3"/>
        <v>113466624</v>
      </c>
      <c r="H34" s="31">
        <f t="shared" si="3"/>
        <v>-24623246</v>
      </c>
      <c r="I34" s="31">
        <f t="shared" si="3"/>
        <v>-51407750</v>
      </c>
      <c r="J34" s="31">
        <f t="shared" si="3"/>
        <v>37435628</v>
      </c>
      <c r="K34" s="31">
        <f t="shared" si="3"/>
        <v>-37406710</v>
      </c>
      <c r="L34" s="31">
        <f t="shared" si="3"/>
        <v>-38834282</v>
      </c>
      <c r="M34" s="31">
        <f t="shared" si="3"/>
        <v>9404902</v>
      </c>
      <c r="N34" s="31">
        <f t="shared" si="3"/>
        <v>-66836090</v>
      </c>
      <c r="O34" s="31">
        <f t="shared" si="3"/>
        <v>17970215</v>
      </c>
      <c r="P34" s="31">
        <f t="shared" si="3"/>
        <v>77158150</v>
      </c>
      <c r="Q34" s="31">
        <f t="shared" si="3"/>
        <v>22553173</v>
      </c>
      <c r="R34" s="31">
        <f t="shared" si="3"/>
        <v>117681538</v>
      </c>
      <c r="S34" s="31">
        <f t="shared" si="3"/>
        <v>-21997699</v>
      </c>
      <c r="T34" s="31">
        <f t="shared" si="3"/>
        <v>13940338</v>
      </c>
      <c r="U34" s="31">
        <f t="shared" si="3"/>
        <v>50166051</v>
      </c>
      <c r="V34" s="31">
        <f t="shared" si="3"/>
        <v>42108690</v>
      </c>
      <c r="W34" s="31">
        <f t="shared" si="3"/>
        <v>130389766</v>
      </c>
      <c r="X34" s="31">
        <f t="shared" si="3"/>
        <v>123510923</v>
      </c>
      <c r="Y34" s="31">
        <f t="shared" si="3"/>
        <v>6878843</v>
      </c>
      <c r="Z34" s="32">
        <f>+IF(X34&lt;&gt;0,+(Y34/X34)*100,0)</f>
        <v>5.569420770987194</v>
      </c>
      <c r="AA34" s="33">
        <f>SUM(AA29:AA33)</f>
        <v>123510923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59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60</v>
      </c>
      <c r="B37" s="17"/>
      <c r="C37" s="18">
        <v>-430877</v>
      </c>
      <c r="D37" s="18"/>
      <c r="E37" s="19"/>
      <c r="F37" s="20">
        <v>430877</v>
      </c>
      <c r="G37" s="20">
        <v>-488400</v>
      </c>
      <c r="H37" s="20"/>
      <c r="I37" s="20"/>
      <c r="J37" s="20">
        <v>-488400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>
        <v>-488400</v>
      </c>
      <c r="X37" s="20">
        <v>430877</v>
      </c>
      <c r="Y37" s="20">
        <v>-919277</v>
      </c>
      <c r="Z37" s="21">
        <v>-213.35</v>
      </c>
      <c r="AA37" s="22">
        <v>430877</v>
      </c>
    </row>
    <row r="38" spans="1:27" ht="12.75">
      <c r="A38" s="23" t="s">
        <v>57</v>
      </c>
      <c r="B38" s="17"/>
      <c r="C38" s="18"/>
      <c r="D38" s="18"/>
      <c r="E38" s="19"/>
      <c r="F38" s="20">
        <v>40530306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>
        <v>1250785</v>
      </c>
      <c r="V38" s="20">
        <v>1250785</v>
      </c>
      <c r="W38" s="20">
        <v>1250785</v>
      </c>
      <c r="X38" s="20">
        <v>40530306</v>
      </c>
      <c r="Y38" s="20">
        <v>-39279521</v>
      </c>
      <c r="Z38" s="21">
        <v>-96.91</v>
      </c>
      <c r="AA38" s="22">
        <v>40530306</v>
      </c>
    </row>
    <row r="39" spans="1:27" ht="12.75">
      <c r="A39" s="27" t="s">
        <v>61</v>
      </c>
      <c r="B39" s="35"/>
      <c r="C39" s="29">
        <f aca="true" t="shared" si="4" ref="C39:Y39">SUM(C37:C38)</f>
        <v>-430877</v>
      </c>
      <c r="D39" s="29">
        <f>SUM(D37:D38)</f>
        <v>0</v>
      </c>
      <c r="E39" s="36">
        <f t="shared" si="4"/>
        <v>0</v>
      </c>
      <c r="F39" s="37">
        <f t="shared" si="4"/>
        <v>40961183</v>
      </c>
      <c r="G39" s="37">
        <f t="shared" si="4"/>
        <v>-488400</v>
      </c>
      <c r="H39" s="37">
        <f t="shared" si="4"/>
        <v>0</v>
      </c>
      <c r="I39" s="37">
        <f t="shared" si="4"/>
        <v>0</v>
      </c>
      <c r="J39" s="37">
        <f t="shared" si="4"/>
        <v>-488400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1250785</v>
      </c>
      <c r="V39" s="37">
        <f t="shared" si="4"/>
        <v>1250785</v>
      </c>
      <c r="W39" s="37">
        <f t="shared" si="4"/>
        <v>762385</v>
      </c>
      <c r="X39" s="37">
        <f t="shared" si="4"/>
        <v>40961183</v>
      </c>
      <c r="Y39" s="37">
        <f t="shared" si="4"/>
        <v>-40198798</v>
      </c>
      <c r="Z39" s="38">
        <f>+IF(X39&lt;&gt;0,+(Y39/X39)*100,0)</f>
        <v>-98.13876225205702</v>
      </c>
      <c r="AA39" s="39">
        <f>SUM(AA37:AA38)</f>
        <v>40961183</v>
      </c>
    </row>
    <row r="40" spans="1:27" ht="12.75">
      <c r="A40" s="27" t="s">
        <v>62</v>
      </c>
      <c r="B40" s="28"/>
      <c r="C40" s="29">
        <f aca="true" t="shared" si="5" ref="C40:Y40">+C34+C39</f>
        <v>97413528</v>
      </c>
      <c r="D40" s="29">
        <f>+D34+D39</f>
        <v>0</v>
      </c>
      <c r="E40" s="30">
        <f t="shared" si="5"/>
        <v>0</v>
      </c>
      <c r="F40" s="31">
        <f t="shared" si="5"/>
        <v>164472106</v>
      </c>
      <c r="G40" s="31">
        <f t="shared" si="5"/>
        <v>112978224</v>
      </c>
      <c r="H40" s="31">
        <f t="shared" si="5"/>
        <v>-24623246</v>
      </c>
      <c r="I40" s="31">
        <f t="shared" si="5"/>
        <v>-51407750</v>
      </c>
      <c r="J40" s="31">
        <f t="shared" si="5"/>
        <v>36947228</v>
      </c>
      <c r="K40" s="31">
        <f t="shared" si="5"/>
        <v>-37406710</v>
      </c>
      <c r="L40" s="31">
        <f t="shared" si="5"/>
        <v>-38834282</v>
      </c>
      <c r="M40" s="31">
        <f t="shared" si="5"/>
        <v>9404902</v>
      </c>
      <c r="N40" s="31">
        <f t="shared" si="5"/>
        <v>-66836090</v>
      </c>
      <c r="O40" s="31">
        <f t="shared" si="5"/>
        <v>17970215</v>
      </c>
      <c r="P40" s="31">
        <f t="shared" si="5"/>
        <v>77158150</v>
      </c>
      <c r="Q40" s="31">
        <f t="shared" si="5"/>
        <v>22553173</v>
      </c>
      <c r="R40" s="31">
        <f t="shared" si="5"/>
        <v>117681538</v>
      </c>
      <c r="S40" s="31">
        <f t="shared" si="5"/>
        <v>-21997699</v>
      </c>
      <c r="T40" s="31">
        <f t="shared" si="5"/>
        <v>13940338</v>
      </c>
      <c r="U40" s="31">
        <f t="shared" si="5"/>
        <v>51416836</v>
      </c>
      <c r="V40" s="31">
        <f t="shared" si="5"/>
        <v>43359475</v>
      </c>
      <c r="W40" s="31">
        <f t="shared" si="5"/>
        <v>131152151</v>
      </c>
      <c r="X40" s="31">
        <f t="shared" si="5"/>
        <v>164472106</v>
      </c>
      <c r="Y40" s="31">
        <f t="shared" si="5"/>
        <v>-33319955</v>
      </c>
      <c r="Z40" s="32">
        <f>+IF(X40&lt;&gt;0,+(Y40/X40)*100,0)</f>
        <v>-20.25872703302042</v>
      </c>
      <c r="AA40" s="33">
        <f>+AA34+AA39</f>
        <v>164472106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567480384</v>
      </c>
      <c r="D42" s="43">
        <f>+D25-D40</f>
        <v>0</v>
      </c>
      <c r="E42" s="44">
        <f t="shared" si="6"/>
        <v>170383038</v>
      </c>
      <c r="F42" s="45">
        <f t="shared" si="6"/>
        <v>2088637557</v>
      </c>
      <c r="G42" s="45">
        <f t="shared" si="6"/>
        <v>2183847848</v>
      </c>
      <c r="H42" s="45">
        <f t="shared" si="6"/>
        <v>9312891</v>
      </c>
      <c r="I42" s="45">
        <f t="shared" si="6"/>
        <v>37097176</v>
      </c>
      <c r="J42" s="45">
        <f t="shared" si="6"/>
        <v>2230257915</v>
      </c>
      <c r="K42" s="45">
        <f t="shared" si="6"/>
        <v>23907201</v>
      </c>
      <c r="L42" s="45">
        <f t="shared" si="6"/>
        <v>17531832</v>
      </c>
      <c r="M42" s="45">
        <f t="shared" si="6"/>
        <v>126336348</v>
      </c>
      <c r="N42" s="45">
        <f t="shared" si="6"/>
        <v>167775381</v>
      </c>
      <c r="O42" s="45">
        <f t="shared" si="6"/>
        <v>-43963255</v>
      </c>
      <c r="P42" s="45">
        <f t="shared" si="6"/>
        <v>-89323475</v>
      </c>
      <c r="Q42" s="45">
        <f t="shared" si="6"/>
        <v>100206643</v>
      </c>
      <c r="R42" s="45">
        <f t="shared" si="6"/>
        <v>-33080087</v>
      </c>
      <c r="S42" s="45">
        <f t="shared" si="6"/>
        <v>5044390</v>
      </c>
      <c r="T42" s="45">
        <f t="shared" si="6"/>
        <v>-45872382</v>
      </c>
      <c r="U42" s="45">
        <f t="shared" si="6"/>
        <v>-116844235</v>
      </c>
      <c r="V42" s="45">
        <f t="shared" si="6"/>
        <v>-157672227</v>
      </c>
      <c r="W42" s="45">
        <f t="shared" si="6"/>
        <v>2207280982</v>
      </c>
      <c r="X42" s="45">
        <f t="shared" si="6"/>
        <v>2088637557</v>
      </c>
      <c r="Y42" s="45">
        <f t="shared" si="6"/>
        <v>118643425</v>
      </c>
      <c r="Z42" s="46">
        <f>+IF(X42&lt;&gt;0,+(Y42/X42)*100,0)</f>
        <v>5.680421890450569</v>
      </c>
      <c r="AA42" s="47">
        <f>+AA25-AA40</f>
        <v>2088637557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1738396904</v>
      </c>
      <c r="D45" s="18"/>
      <c r="E45" s="19"/>
      <c r="F45" s="20">
        <v>1918254521</v>
      </c>
      <c r="G45" s="20">
        <v>1987841254</v>
      </c>
      <c r="H45" s="20"/>
      <c r="I45" s="20"/>
      <c r="J45" s="20">
        <v>1987841254</v>
      </c>
      <c r="K45" s="20"/>
      <c r="L45" s="20"/>
      <c r="M45" s="20"/>
      <c r="N45" s="20"/>
      <c r="O45" s="20"/>
      <c r="P45" s="20">
        <v>-14035</v>
      </c>
      <c r="Q45" s="20"/>
      <c r="R45" s="20">
        <v>-14035</v>
      </c>
      <c r="S45" s="20"/>
      <c r="T45" s="20">
        <v>-2304855</v>
      </c>
      <c r="U45" s="20">
        <v>-2171369</v>
      </c>
      <c r="V45" s="20">
        <v>-4476224</v>
      </c>
      <c r="W45" s="20">
        <v>1983350995</v>
      </c>
      <c r="X45" s="20">
        <v>1918254521</v>
      </c>
      <c r="Y45" s="20">
        <v>65096474</v>
      </c>
      <c r="Z45" s="48">
        <v>3.39</v>
      </c>
      <c r="AA45" s="22">
        <v>1918254521</v>
      </c>
    </row>
    <row r="46" spans="1:27" ht="12.7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2.75">
      <c r="A47" s="23"/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68</v>
      </c>
      <c r="B48" s="50" t="s">
        <v>64</v>
      </c>
      <c r="C48" s="51">
        <f aca="true" t="shared" si="7" ref="C48:Y48">SUM(C45:C47)</f>
        <v>1738396904</v>
      </c>
      <c r="D48" s="51">
        <f>SUM(D45:D47)</f>
        <v>0</v>
      </c>
      <c r="E48" s="52">
        <f t="shared" si="7"/>
        <v>0</v>
      </c>
      <c r="F48" s="53">
        <f t="shared" si="7"/>
        <v>1918254521</v>
      </c>
      <c r="G48" s="53">
        <f t="shared" si="7"/>
        <v>1987841254</v>
      </c>
      <c r="H48" s="53">
        <f t="shared" si="7"/>
        <v>0</v>
      </c>
      <c r="I48" s="53">
        <f t="shared" si="7"/>
        <v>0</v>
      </c>
      <c r="J48" s="53">
        <f t="shared" si="7"/>
        <v>1987841254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-14035</v>
      </c>
      <c r="Q48" s="53">
        <f t="shared" si="7"/>
        <v>0</v>
      </c>
      <c r="R48" s="53">
        <f t="shared" si="7"/>
        <v>-14035</v>
      </c>
      <c r="S48" s="53">
        <f t="shared" si="7"/>
        <v>0</v>
      </c>
      <c r="T48" s="53">
        <f t="shared" si="7"/>
        <v>-2304855</v>
      </c>
      <c r="U48" s="53">
        <f t="shared" si="7"/>
        <v>-2171369</v>
      </c>
      <c r="V48" s="53">
        <f t="shared" si="7"/>
        <v>-4476224</v>
      </c>
      <c r="W48" s="53">
        <f t="shared" si="7"/>
        <v>1983350995</v>
      </c>
      <c r="X48" s="53">
        <f t="shared" si="7"/>
        <v>1918254521</v>
      </c>
      <c r="Y48" s="53">
        <f t="shared" si="7"/>
        <v>65096474</v>
      </c>
      <c r="Z48" s="54">
        <f>+IF(X48&lt;&gt;0,+(Y48/X48)*100,0)</f>
        <v>3.3935264214086014</v>
      </c>
      <c r="AA48" s="55">
        <f>SUM(AA45:AA47)</f>
        <v>1918254521</v>
      </c>
    </row>
    <row r="49" spans="1:27" ht="12.75">
      <c r="A49" s="56" t="s">
        <v>96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97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98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2020-08-02T16:24:30Z</dcterms:created>
  <dcterms:modified xsi:type="dcterms:W3CDTF">2020-08-02T16:25:30Z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7177</vt:i4>
  </property>
  <property fmtid="{D5CDD505-2E9C-101B-9397-08002B2CF9AE}" pid="3" name="Personal Use">
    <vt:lpwstr>1</vt:lpwstr>
  </property>
</Properties>
</file>